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60" windowWidth="24240" windowHeight="13680" tabRatio="644"/>
  </bookViews>
  <sheets>
    <sheet name="C1" sheetId="2" r:id="rId1"/>
    <sheet name="C2" sheetId="3" r:id="rId2"/>
    <sheet name="G1" sheetId="14" r:id="rId3"/>
    <sheet name="G2" sheetId="10" r:id="rId4"/>
    <sheet name="G3" sheetId="11" r:id="rId5"/>
    <sheet name="G4" sheetId="7" r:id="rId6"/>
    <sheet name="G5" sheetId="8" r:id="rId7"/>
  </sheets>
  <calcPr calcId="145621"/>
</workbook>
</file>

<file path=xl/calcChain.xml><?xml version="1.0" encoding="utf-8"?>
<calcChain xmlns="http://schemas.openxmlformats.org/spreadsheetml/2006/main">
  <c r="C12" i="14" l="1"/>
  <c r="D6" i="11" l="1"/>
  <c r="D7" i="11"/>
  <c r="D2" i="11"/>
  <c r="D11" i="11"/>
  <c r="D4" i="11"/>
  <c r="D9" i="11"/>
  <c r="D5" i="11"/>
  <c r="D3" i="11"/>
  <c r="D8" i="11"/>
  <c r="D10" i="11"/>
  <c r="C12" i="11"/>
  <c r="B12" i="11"/>
  <c r="D12" i="3"/>
  <c r="E5" i="3" s="1"/>
  <c r="D12" i="11" l="1"/>
  <c r="E4" i="3"/>
  <c r="E9" i="3"/>
  <c r="E10" i="3"/>
  <c r="E2" i="3"/>
  <c r="E11" i="3"/>
  <c r="E3" i="3"/>
  <c r="E6" i="3"/>
  <c r="E7" i="3"/>
  <c r="E8" i="3"/>
  <c r="C12" i="10"/>
  <c r="B12" i="10"/>
  <c r="E12" i="3" l="1"/>
  <c r="C12" i="7"/>
  <c r="B12" i="7"/>
  <c r="B12" i="3" l="1"/>
  <c r="C3" i="3" l="1"/>
  <c r="C9" i="3"/>
  <c r="C8" i="3"/>
  <c r="C7" i="3"/>
  <c r="C6" i="3"/>
  <c r="C5" i="3"/>
  <c r="C4" i="3"/>
  <c r="C10" i="3"/>
  <c r="C2" i="3"/>
  <c r="C11" i="3"/>
  <c r="C12" i="2"/>
</calcChain>
</file>

<file path=xl/sharedStrings.xml><?xml version="1.0" encoding="utf-8"?>
<sst xmlns="http://schemas.openxmlformats.org/spreadsheetml/2006/main" count="120" uniqueCount="48">
  <si>
    <t>Inmobiliarias</t>
  </si>
  <si>
    <t>Renta balanceada</t>
  </si>
  <si>
    <t>Deuda sin calificación</t>
  </si>
  <si>
    <t>Carteras del exterior</t>
  </si>
  <si>
    <t>Categorías</t>
  </si>
  <si>
    <t>Naturaleza de inversión</t>
  </si>
  <si>
    <t>Inversiones en títulos de renta fija con una duración de hasta 180 días.</t>
  </si>
  <si>
    <t>Inversiones en títulos de renta fija con una duración mayor a 180 días y menor o igual a 540 días.</t>
  </si>
  <si>
    <t>Inversiones en títulos de renta fija con una duración mayor a 540 días.</t>
  </si>
  <si>
    <t>Inversiones en títulos de renta fija y acciones del mercado local.</t>
  </si>
  <si>
    <t>Inversiones en pagarés, libranzas, facturas, entre otros.</t>
  </si>
  <si>
    <t>Inversiones en acciones locales de distintos sectores económicos.</t>
  </si>
  <si>
    <t>Inversiones en acciones locales de un solo emisor o sector económico.</t>
  </si>
  <si>
    <t>Inversiones en títulos de renta fija y acciones del mercado extranjero.</t>
  </si>
  <si>
    <t>Inversiones en títulos del mercado inmobiliario.</t>
  </si>
  <si>
    <t>Industria</t>
  </si>
  <si>
    <t>Renta fija corto plazo</t>
  </si>
  <si>
    <t>Renta fija mediano plazo</t>
  </si>
  <si>
    <t>Renta fija largo plazo</t>
  </si>
  <si>
    <t>Renta variable diversificada</t>
  </si>
  <si>
    <t>Renta variable sin diversificación</t>
  </si>
  <si>
    <t>Inversiones estipuladas en el Decreto 1525 de 2008.</t>
  </si>
  <si>
    <r>
      <rPr>
        <b/>
        <sz val="11"/>
        <color theme="1"/>
        <rFont val="ZapfHumnst BT"/>
        <family val="2"/>
      </rPr>
      <t>Fuente:</t>
    </r>
    <r>
      <rPr>
        <sz val="11"/>
        <color theme="1"/>
        <rFont val="ZapfHumnst BT"/>
        <family val="2"/>
      </rPr>
      <t xml:space="preserve"> Carteras Colectivas; elaboración Banco de la República.</t>
    </r>
  </si>
  <si>
    <t>Valor del activo (COP b)</t>
  </si>
  <si>
    <t>% del total de activos</t>
  </si>
  <si>
    <r>
      <rPr>
        <b/>
        <sz val="11"/>
        <color theme="1"/>
        <rFont val="ZapfHumnst BT"/>
        <family val="2"/>
      </rPr>
      <t>Fuente:</t>
    </r>
    <r>
      <rPr>
        <sz val="11"/>
        <color theme="1"/>
        <rFont val="ZapfHumnst BT"/>
        <family val="2"/>
      </rPr>
      <t xml:space="preserve"> Carteras Colectivas; cálculos Banco de la República.</t>
    </r>
  </si>
  <si>
    <t>Rentabilidad promedio (%)</t>
  </si>
  <si>
    <t>Volatilidad promedio (%)</t>
  </si>
  <si>
    <t>Tamaño</t>
  </si>
  <si>
    <t>Cuadrante IV</t>
  </si>
  <si>
    <t>Cuadrante III</t>
  </si>
  <si>
    <t>Cuadrante I</t>
  </si>
  <si>
    <t>Cuadrante II</t>
  </si>
  <si>
    <t>Suscriptores</t>
  </si>
  <si>
    <t>Volatilidad (eje derecho)</t>
  </si>
  <si>
    <t xml:space="preserve">Plazo del portafolio </t>
  </si>
  <si>
    <t>% del total de suscriptores</t>
  </si>
  <si>
    <t>Activos</t>
  </si>
  <si>
    <t>Concentración</t>
  </si>
  <si>
    <r>
      <t>Fuente</t>
    </r>
    <r>
      <rPr>
        <sz val="9"/>
        <color theme="1"/>
        <rFont val="ZapfHumnst BT"/>
        <family val="2"/>
      </rPr>
      <t>: Carteras Colectivas; calculos Banco de la República.</t>
    </r>
  </si>
  <si>
    <r>
      <t>Fuente</t>
    </r>
    <r>
      <rPr>
        <sz val="10"/>
        <color theme="1"/>
        <rFont val="ZapfHumnst BT"/>
        <family val="2"/>
      </rPr>
      <t>: Carteras Colectivas; cálculos Banco de la República.</t>
    </r>
  </si>
  <si>
    <r>
      <t>Fuente</t>
    </r>
    <r>
      <rPr>
        <sz val="11"/>
        <color theme="1"/>
        <rFont val="ZapfHumnst BT"/>
        <family val="2"/>
      </rPr>
      <t>: Carteras Colectivas; cálculos Banco de la República.</t>
    </r>
  </si>
  <si>
    <t>Crecimiento por valoración</t>
  </si>
  <si>
    <t>Crecimiento del activo</t>
  </si>
  <si>
    <t>Número de FIC</t>
  </si>
  <si>
    <t>Participación en el crecimiento</t>
  </si>
  <si>
    <t>Decreto 1525</t>
  </si>
  <si>
    <t>Crecimiento por 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</si>
</sst>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ZapfHumnst BT"/>
      <family val="2"/>
    </font>
    <font>
      <sz val="11"/>
      <color theme="1"/>
      <name val="ZapfHumnst BT"/>
      <family val="2"/>
    </font>
    <font>
      <sz val="11"/>
      <color theme="3" tint="0.39997558519241921"/>
      <name val="ZapfHumnst BT"/>
      <family val="2"/>
    </font>
    <font>
      <b/>
      <sz val="10"/>
      <color theme="1"/>
      <name val="ZapfHumnst BT"/>
      <family val="2"/>
    </font>
    <font>
      <sz val="10"/>
      <color theme="1"/>
      <name val="ZapfHumnst BT"/>
      <family val="2"/>
    </font>
    <font>
      <b/>
      <sz val="9"/>
      <color theme="1"/>
      <name val="ZapfHumnst BT"/>
      <family val="2"/>
    </font>
    <font>
      <sz val="9"/>
      <color theme="1"/>
      <name val="ZapfHumnst BT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quotePrefix="1"/>
    <xf numFmtId="164" fontId="0" fillId="0" borderId="0" xfId="42" applyNumberFormat="1" applyFont="1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8" fillId="0" borderId="0" xfId="0" applyFont="1"/>
    <xf numFmtId="0" fontId="19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9" fillId="0" borderId="11" xfId="0" applyFont="1" applyBorder="1"/>
    <xf numFmtId="0" fontId="19" fillId="0" borderId="11" xfId="0" quotePrefix="1" applyFont="1" applyBorder="1"/>
    <xf numFmtId="0" fontId="19" fillId="0" borderId="12" xfId="0" applyFont="1" applyBorder="1"/>
    <xf numFmtId="0" fontId="18" fillId="33" borderId="14" xfId="0" applyFont="1" applyFill="1" applyBorder="1" applyAlignment="1">
      <alignment horizontal="center" vertical="center"/>
    </xf>
    <xf numFmtId="0" fontId="19" fillId="0" borderId="13" xfId="0" applyFont="1" applyBorder="1"/>
    <xf numFmtId="0" fontId="19" fillId="0" borderId="14" xfId="0" applyFont="1" applyBorder="1"/>
    <xf numFmtId="0" fontId="19" fillId="0" borderId="0" xfId="0" applyFont="1" applyFill="1" applyBorder="1"/>
    <xf numFmtId="0" fontId="18" fillId="0" borderId="16" xfId="0" applyFont="1" applyBorder="1"/>
    <xf numFmtId="0" fontId="19" fillId="0" borderId="17" xfId="0" applyFont="1" applyBorder="1"/>
    <xf numFmtId="0" fontId="18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165" fontId="0" fillId="0" borderId="0" xfId="0" applyNumberFormat="1"/>
    <xf numFmtId="165" fontId="19" fillId="0" borderId="13" xfId="0" applyNumberFormat="1" applyFont="1" applyBorder="1" applyAlignment="1">
      <alignment horizontal="center" vertical="center"/>
    </xf>
    <xf numFmtId="165" fontId="19" fillId="0" borderId="14" xfId="0" applyNumberFormat="1" applyFont="1" applyBorder="1" applyAlignment="1">
      <alignment horizontal="center" vertical="center"/>
    </xf>
    <xf numFmtId="165" fontId="18" fillId="0" borderId="17" xfId="0" applyNumberFormat="1" applyFont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0" fillId="0" borderId="0" xfId="0" applyFont="1"/>
    <xf numFmtId="0" fontId="0" fillId="0" borderId="0" xfId="0" applyFill="1"/>
    <xf numFmtId="0" fontId="18" fillId="33" borderId="14" xfId="0" applyFont="1" applyFill="1" applyBorder="1" applyAlignment="1">
      <alignment horizontal="center" vertical="center" wrapText="1"/>
    </xf>
    <xf numFmtId="0" fontId="21" fillId="0" borderId="0" xfId="0" applyFont="1"/>
    <xf numFmtId="0" fontId="18" fillId="33" borderId="17" xfId="0" applyFont="1" applyFill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23" fillId="0" borderId="0" xfId="0" applyFont="1"/>
    <xf numFmtId="0" fontId="19" fillId="0" borderId="12" xfId="0" quotePrefix="1" applyFont="1" applyBorder="1"/>
    <xf numFmtId="0" fontId="18" fillId="33" borderId="17" xfId="0" applyFont="1" applyFill="1" applyBorder="1" applyAlignment="1">
      <alignment horizontal="center" vertical="center"/>
    </xf>
    <xf numFmtId="0" fontId="19" fillId="0" borderId="18" xfId="0" applyFont="1" applyBorder="1"/>
    <xf numFmtId="0" fontId="19" fillId="0" borderId="13" xfId="0" quotePrefix="1" applyFont="1" applyBorder="1"/>
    <xf numFmtId="0" fontId="19" fillId="0" borderId="1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4" fontId="18" fillId="0" borderId="17" xfId="42" applyNumberFormat="1" applyFont="1" applyBorder="1" applyAlignment="1">
      <alignment horizontal="center" vertical="center"/>
    </xf>
    <xf numFmtId="164" fontId="19" fillId="0" borderId="13" xfId="42" applyNumberFormat="1" applyFont="1" applyBorder="1" applyAlignment="1">
      <alignment horizontal="center" vertical="center"/>
    </xf>
    <xf numFmtId="164" fontId="19" fillId="0" borderId="14" xfId="42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/>
    </xf>
    <xf numFmtId="164" fontId="19" fillId="0" borderId="0" xfId="42" applyNumberFormat="1" applyFont="1" applyFill="1" applyBorder="1" applyAlignment="1">
      <alignment horizontal="center" vertical="center"/>
    </xf>
    <xf numFmtId="164" fontId="19" fillId="0" borderId="0" xfId="42" applyNumberFormat="1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EAB200"/>
      <color rgb="FF9E0000"/>
      <color rgb="FFE46C0A"/>
      <color rgb="FF492303"/>
      <color rgb="FF7F7F7F"/>
      <color rgb="FF7A003C"/>
      <color rgb="FFBC9B6A"/>
      <color rgb="FFB6B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E0000"/>
            </a:solidFill>
            <a:ln w="28575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EAB200"/>
              </a:solidFill>
              <a:ln w="28575">
                <a:noFill/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'G1'!$A$2:$A$12</c:f>
              <c:strCache>
                <c:ptCount val="11"/>
                <c:pt idx="0">
                  <c:v>Renta fija corto plazo</c:v>
                </c:pt>
                <c:pt idx="1">
                  <c:v>Decreto 1525</c:v>
                </c:pt>
                <c:pt idx="2">
                  <c:v>Inmobiliarias</c:v>
                </c:pt>
                <c:pt idx="3">
                  <c:v>Deuda sin calificación</c:v>
                </c:pt>
                <c:pt idx="4">
                  <c:v>Renta balanceada</c:v>
                </c:pt>
                <c:pt idx="5">
                  <c:v>Renta variable sin diversificación</c:v>
                </c:pt>
                <c:pt idx="6">
                  <c:v>Carteras del exterior</c:v>
                </c:pt>
                <c:pt idx="7">
                  <c:v>Renta fija largo plazo</c:v>
                </c:pt>
                <c:pt idx="8">
                  <c:v>Renta variable diversificada</c:v>
                </c:pt>
                <c:pt idx="9">
                  <c:v>Renta fija mediano plazo</c:v>
                </c:pt>
                <c:pt idx="10">
                  <c:v>Industria</c:v>
                </c:pt>
              </c:strCache>
            </c:strRef>
          </c:cat>
          <c:val>
            <c:numRef>
              <c:f>'G1'!$C$2:$C$12</c:f>
              <c:numCache>
                <c:formatCode>#,#00%</c:formatCode>
                <c:ptCount val="11"/>
                <c:pt idx="0">
                  <c:v>2.954814960311665E-2</c:v>
                </c:pt>
                <c:pt idx="1">
                  <c:v>1.7700297481108487E-2</c:v>
                </c:pt>
                <c:pt idx="2">
                  <c:v>8.5617409862186189E-3</c:v>
                </c:pt>
                <c:pt idx="3">
                  <c:v>3.0949901450971398E-3</c:v>
                </c:pt>
                <c:pt idx="4">
                  <c:v>-1.6813853212921759E-3</c:v>
                </c:pt>
                <c:pt idx="5">
                  <c:v>-2.3069981465376156E-3</c:v>
                </c:pt>
                <c:pt idx="6">
                  <c:v>-6.1279665755754106E-3</c:v>
                </c:pt>
                <c:pt idx="7">
                  <c:v>-9.6035494011366372E-3</c:v>
                </c:pt>
                <c:pt idx="8">
                  <c:v>-9.8713738799817378E-3</c:v>
                </c:pt>
                <c:pt idx="9">
                  <c:v>-1.667412443891883E-2</c:v>
                </c:pt>
                <c:pt idx="10">
                  <c:v>1.2639780452098494E-2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82656"/>
        <c:axId val="215972032"/>
      </c:barChart>
      <c:catAx>
        <c:axId val="21658265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b="0"/>
            </a:pPr>
            <a:endParaRPr lang="es-CO"/>
          </a:p>
        </c:txPr>
        <c:crossAx val="215972032"/>
        <c:crosses val="autoZero"/>
        <c:auto val="1"/>
        <c:lblAlgn val="ctr"/>
        <c:lblOffset val="100"/>
        <c:noMultiLvlLbl val="0"/>
      </c:catAx>
      <c:valAx>
        <c:axId val="215972032"/>
        <c:scaling>
          <c:orientation val="minMax"/>
          <c:max val="3.0000000000000006E-2"/>
        </c:scaling>
        <c:delete val="0"/>
        <c:axPos val="l"/>
        <c:numFmt formatCode="0%" sourceLinked="0"/>
        <c:majorTickMark val="out"/>
        <c:minorTickMark val="none"/>
        <c:tickLblPos val="nextTo"/>
        <c:crossAx val="216582656"/>
        <c:crosses val="autoZero"/>
        <c:crossBetween val="between"/>
        <c:minorUnit val="1.0000000000000002E-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77229888992506E-2"/>
          <c:y val="7.2263986355647E-2"/>
          <c:w val="0.88997391068245402"/>
          <c:h val="0.708612993244234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'G2'!$B$1</c:f>
              <c:strCache>
                <c:ptCount val="1"/>
                <c:pt idx="0">
                  <c:v>Crecimiento por valoración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'G2'!$A$2:$A$11</c:f>
              <c:strCache>
                <c:ptCount val="10"/>
                <c:pt idx="0">
                  <c:v>Carteras del exterior</c:v>
                </c:pt>
                <c:pt idx="1">
                  <c:v>Renta variable sin diversificación</c:v>
                </c:pt>
                <c:pt idx="2">
                  <c:v>Renta balanceada</c:v>
                </c:pt>
                <c:pt idx="3">
                  <c:v>Renta fija largo plazo</c:v>
                </c:pt>
                <c:pt idx="4">
                  <c:v>Renta variable diversificada</c:v>
                </c:pt>
                <c:pt idx="5">
                  <c:v>Renta fija mediano plazo</c:v>
                </c:pt>
                <c:pt idx="6">
                  <c:v>Renta fija corto plazo</c:v>
                </c:pt>
                <c:pt idx="7">
                  <c:v>Deuda sin calificación</c:v>
                </c:pt>
                <c:pt idx="8">
                  <c:v>Decreto 1525</c:v>
                </c:pt>
                <c:pt idx="9">
                  <c:v>Inmobiliarias</c:v>
                </c:pt>
              </c:strCache>
            </c:strRef>
          </c:cat>
          <c:val>
            <c:numRef>
              <c:f>'G2'!$B$2:$B$11</c:f>
              <c:numCache>
                <c:formatCode>#,#00%</c:formatCode>
                <c:ptCount val="10"/>
                <c:pt idx="0">
                  <c:v>4.1100000000000005E-2</c:v>
                </c:pt>
                <c:pt idx="1">
                  <c:v>1.4999999999999999E-2</c:v>
                </c:pt>
                <c:pt idx="2">
                  <c:v>1.6899999999999998E-2</c:v>
                </c:pt>
                <c:pt idx="3">
                  <c:v>2.9300000000000003E-2</c:v>
                </c:pt>
                <c:pt idx="4">
                  <c:v>-6.7299999999999999E-2</c:v>
                </c:pt>
                <c:pt idx="5">
                  <c:v>3.5299999999999998E-2</c:v>
                </c:pt>
                <c:pt idx="6">
                  <c:v>3.73E-2</c:v>
                </c:pt>
                <c:pt idx="7">
                  <c:v>7.0800000000000002E-2</c:v>
                </c:pt>
                <c:pt idx="8">
                  <c:v>3.7999999999999999E-2</c:v>
                </c:pt>
                <c:pt idx="9">
                  <c:v>8.5199999999999998E-2</c:v>
                </c:pt>
              </c:numCache>
            </c:numRef>
          </c:val>
        </c:ser>
        <c:ser>
          <c:idx val="1"/>
          <c:order val="1"/>
          <c:tx>
            <c:strRef>
              <c:f>'G2'!$C$1</c:f>
              <c:strCache>
                <c:ptCount val="1"/>
                <c:pt idx="0">
                  <c:v>Crecimiento por participaciones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'G2'!$A$2:$A$11</c:f>
              <c:strCache>
                <c:ptCount val="10"/>
                <c:pt idx="0">
                  <c:v>Carteras del exterior</c:v>
                </c:pt>
                <c:pt idx="1">
                  <c:v>Renta variable sin diversificación</c:v>
                </c:pt>
                <c:pt idx="2">
                  <c:v>Renta balanceada</c:v>
                </c:pt>
                <c:pt idx="3">
                  <c:v>Renta fija largo plazo</c:v>
                </c:pt>
                <c:pt idx="4">
                  <c:v>Renta variable diversificada</c:v>
                </c:pt>
                <c:pt idx="5">
                  <c:v>Renta fija mediano plazo</c:v>
                </c:pt>
                <c:pt idx="6">
                  <c:v>Renta fija corto plazo</c:v>
                </c:pt>
                <c:pt idx="7">
                  <c:v>Deuda sin calificación</c:v>
                </c:pt>
                <c:pt idx="8">
                  <c:v>Decreto 1525</c:v>
                </c:pt>
                <c:pt idx="9">
                  <c:v>Inmobiliarias</c:v>
                </c:pt>
              </c:strCache>
            </c:strRef>
          </c:cat>
          <c:val>
            <c:numRef>
              <c:f>'G2'!$C$2:$C$11</c:f>
              <c:numCache>
                <c:formatCode>#,#00%</c:formatCode>
                <c:ptCount val="10"/>
                <c:pt idx="0">
                  <c:v>-0.41139999999999999</c:v>
                </c:pt>
                <c:pt idx="1">
                  <c:v>-0.36070000000000002</c:v>
                </c:pt>
                <c:pt idx="2">
                  <c:v>-0.32669999999999999</c:v>
                </c:pt>
                <c:pt idx="3">
                  <c:v>-0.31509999999999999</c:v>
                </c:pt>
                <c:pt idx="4">
                  <c:v>-7.9399999999999998E-2</c:v>
                </c:pt>
                <c:pt idx="5">
                  <c:v>-0.10009999999999999</c:v>
                </c:pt>
                <c:pt idx="6">
                  <c:v>4.9599999999999998E-2</c:v>
                </c:pt>
                <c:pt idx="7">
                  <c:v>1.72E-2</c:v>
                </c:pt>
                <c:pt idx="8">
                  <c:v>5.4000000000000006E-2</c:v>
                </c:pt>
                <c:pt idx="9">
                  <c:v>0.24359999999999998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952704"/>
        <c:axId val="226869248"/>
      </c:barChart>
      <c:catAx>
        <c:axId val="226952704"/>
        <c:scaling>
          <c:orientation val="minMax"/>
        </c:scaling>
        <c:delete val="0"/>
        <c:axPos val="l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226869248"/>
        <c:crosses val="autoZero"/>
        <c:auto val="1"/>
        <c:lblAlgn val="ctr"/>
        <c:lblOffset val="100"/>
        <c:noMultiLvlLbl val="0"/>
      </c:catAx>
      <c:valAx>
        <c:axId val="226869248"/>
        <c:scaling>
          <c:orientation val="minMax"/>
          <c:max val="0.4"/>
          <c:min val="-0.45"/>
        </c:scaling>
        <c:delete val="0"/>
        <c:axPos val="b"/>
        <c:numFmt formatCode="0%" sourceLinked="0"/>
        <c:majorTickMark val="in"/>
        <c:minorTickMark val="none"/>
        <c:tickLblPos val="nextTo"/>
        <c:crossAx val="226952704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8868339132024E-2"/>
          <c:y val="0.10426063516892464"/>
          <c:w val="0.91789553195385465"/>
          <c:h val="0.51137789175649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E0000"/>
            </a:solidFill>
          </c:spPr>
          <c:invertIfNegative val="0"/>
          <c:dLbls>
            <c:dLbl>
              <c:idx val="0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'G3'!$A$2:$A$11</c:f>
              <c:strCache>
                <c:ptCount val="10"/>
                <c:pt idx="0">
                  <c:v>Renta fija largo plazo</c:v>
                </c:pt>
                <c:pt idx="1">
                  <c:v>Renta variable sin diversificación</c:v>
                </c:pt>
                <c:pt idx="2">
                  <c:v>Renta balanceada</c:v>
                </c:pt>
                <c:pt idx="3">
                  <c:v>Renta variable diversificada</c:v>
                </c:pt>
                <c:pt idx="4">
                  <c:v>Renta fija corto plazo</c:v>
                </c:pt>
                <c:pt idx="5">
                  <c:v>Renta fija mediano plazo</c:v>
                </c:pt>
                <c:pt idx="6">
                  <c:v>Carteras del exterior</c:v>
                </c:pt>
                <c:pt idx="7">
                  <c:v>Deuda sin calificación</c:v>
                </c:pt>
                <c:pt idx="8">
                  <c:v>Inmobiliarias</c:v>
                </c:pt>
                <c:pt idx="9">
                  <c:v>Decreto 1525</c:v>
                </c:pt>
              </c:strCache>
            </c:strRef>
          </c:cat>
          <c:val>
            <c:numRef>
              <c:f>'G3'!$D$2:$D$11</c:f>
              <c:numCache>
                <c:formatCode>#,#00</c:formatCode>
                <c:ptCount val="10"/>
                <c:pt idx="0">
                  <c:v>2.8503761046570686</c:v>
                </c:pt>
                <c:pt idx="1">
                  <c:v>22.976413864998698</c:v>
                </c:pt>
                <c:pt idx="2">
                  <c:v>24.193628890193775</c:v>
                </c:pt>
                <c:pt idx="3">
                  <c:v>38.056119980648283</c:v>
                </c:pt>
                <c:pt idx="4">
                  <c:v>38.177267169327131</c:v>
                </c:pt>
                <c:pt idx="5">
                  <c:v>53.2929115650292</c:v>
                </c:pt>
                <c:pt idx="6">
                  <c:v>60.530602562074968</c:v>
                </c:pt>
                <c:pt idx="7">
                  <c:v>110.57933112969084</c:v>
                </c:pt>
                <c:pt idx="8">
                  <c:v>417.01738874152664</c:v>
                </c:pt>
                <c:pt idx="9">
                  <c:v>431.67240919515706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954752"/>
        <c:axId val="226871552"/>
      </c:barChart>
      <c:catAx>
        <c:axId val="226954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26871552"/>
        <c:crosses val="autoZero"/>
        <c:auto val="1"/>
        <c:lblAlgn val="ctr"/>
        <c:lblOffset val="100"/>
        <c:noMultiLvlLbl val="0"/>
      </c:catAx>
      <c:valAx>
        <c:axId val="2268715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(millones de pesos)</a:t>
                </a:r>
              </a:p>
            </c:rich>
          </c:tx>
          <c:layout>
            <c:manualLayout>
              <c:xMode val="edge"/>
              <c:yMode val="edge"/>
              <c:x val="0"/>
              <c:y val="2.7358154858302477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26954752"/>
        <c:crosses val="autoZero"/>
        <c:crossBetween val="between"/>
        <c:maj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21911421911413E-2"/>
          <c:y val="9.1563122680154777E-2"/>
          <c:w val="0.76650815850815868"/>
          <c:h val="0.57104490445428191"/>
        </c:manualLayout>
      </c:layout>
      <c:bubbleChart>
        <c:varyColors val="0"/>
        <c:ser>
          <c:idx val="0"/>
          <c:order val="0"/>
          <c:tx>
            <c:strRef>
              <c:f>'G4'!$A$2</c:f>
              <c:strCache>
                <c:ptCount val="1"/>
                <c:pt idx="0">
                  <c:v>Renta fija corto plazo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Pt>
            <c:idx val="0"/>
            <c:invertIfNegative val="0"/>
            <c:bubble3D val="0"/>
          </c:dPt>
          <c:xVal>
            <c:numRef>
              <c:f>'G4'!$C$2</c:f>
              <c:numCache>
                <c:formatCode>General</c:formatCode>
                <c:ptCount val="1"/>
                <c:pt idx="0">
                  <c:v>0.17159500000000003</c:v>
                </c:pt>
              </c:numCache>
            </c:numRef>
          </c:xVal>
          <c:yVal>
            <c:numRef>
              <c:f>'G4'!$B$2</c:f>
              <c:numCache>
                <c:formatCode>General</c:formatCode>
                <c:ptCount val="1"/>
                <c:pt idx="0">
                  <c:v>3.5700000000000003</c:v>
                </c:pt>
              </c:numCache>
            </c:numRef>
          </c:yVal>
          <c:bubbleSize>
            <c:numRef>
              <c:f>'G4'!$D$2</c:f>
              <c:numCache>
                <c:formatCode>#,#00</c:formatCode>
                <c:ptCount val="1"/>
                <c:pt idx="0">
                  <c:v>41.772829415140464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'G4'!$A$3</c:f>
              <c:strCache>
                <c:ptCount val="1"/>
                <c:pt idx="0">
                  <c:v>Renta fija mediano plazo</c:v>
                </c:pt>
              </c:strCache>
            </c:strRef>
          </c:tx>
          <c:spPr>
            <a:solidFill>
              <a:srgbClr val="EAB200"/>
            </a:solidFill>
            <a:ln w="25400">
              <a:noFill/>
            </a:ln>
          </c:spPr>
          <c:invertIfNegative val="0"/>
          <c:xVal>
            <c:numRef>
              <c:f>'G4'!$C$3</c:f>
              <c:numCache>
                <c:formatCode>General</c:formatCode>
                <c:ptCount val="1"/>
                <c:pt idx="0">
                  <c:v>0.24549230769230768</c:v>
                </c:pt>
              </c:numCache>
            </c:numRef>
          </c:xVal>
          <c:yVal>
            <c:numRef>
              <c:f>'G4'!$B$3</c:f>
              <c:numCache>
                <c:formatCode>General</c:formatCode>
                <c:ptCount val="1"/>
                <c:pt idx="0">
                  <c:v>3.6079487179487182</c:v>
                </c:pt>
              </c:numCache>
            </c:numRef>
          </c:yVal>
          <c:bubbleSize>
            <c:numRef>
              <c:f>'G4'!$D$3</c:f>
              <c:numCache>
                <c:formatCode>#,#00</c:formatCode>
                <c:ptCount val="1"/>
                <c:pt idx="0">
                  <c:v>23.149548257738584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'G4'!$A$4</c:f>
              <c:strCache>
                <c:ptCount val="1"/>
                <c:pt idx="0">
                  <c:v>Renta fija largo plazo</c:v>
                </c:pt>
              </c:strCache>
            </c:strRef>
          </c:tx>
          <c:spPr>
            <a:solidFill>
              <a:srgbClr val="7F7F7F"/>
            </a:solidFill>
            <a:ln w="25400">
              <a:noFill/>
            </a:ln>
          </c:spPr>
          <c:invertIfNegative val="0"/>
          <c:xVal>
            <c:numRef>
              <c:f>'G4'!$C$4</c:f>
              <c:numCache>
                <c:formatCode>General</c:formatCode>
                <c:ptCount val="1"/>
                <c:pt idx="0">
                  <c:v>1.4098846153846156</c:v>
                </c:pt>
              </c:numCache>
            </c:numRef>
          </c:xVal>
          <c:yVal>
            <c:numRef>
              <c:f>'G4'!$B$4</c:f>
              <c:numCache>
                <c:formatCode>General</c:formatCode>
                <c:ptCount val="1"/>
                <c:pt idx="0">
                  <c:v>1.2192307692307693</c:v>
                </c:pt>
              </c:numCache>
            </c:numRef>
          </c:yVal>
          <c:bubbleSize>
            <c:numRef>
              <c:f>'G4'!$D$4</c:f>
              <c:numCache>
                <c:formatCode>#,#00</c:formatCode>
                <c:ptCount val="1"/>
                <c:pt idx="0">
                  <c:v>2.4992462036648537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'G4'!$A$5</c:f>
              <c:strCache>
                <c:ptCount val="1"/>
                <c:pt idx="0">
                  <c:v>Decreto 1525</c:v>
                </c:pt>
              </c:strCache>
            </c:strRef>
          </c:tx>
          <c:spPr>
            <a:solidFill>
              <a:srgbClr val="E46C0A"/>
            </a:solidFill>
            <a:ln w="25400">
              <a:noFill/>
            </a:ln>
          </c:spPr>
          <c:invertIfNegative val="0"/>
          <c:xVal>
            <c:numRef>
              <c:f>'G4'!$C$5</c:f>
              <c:numCache>
                <c:formatCode>General</c:formatCode>
                <c:ptCount val="1"/>
                <c:pt idx="0">
                  <c:v>0.17826249999999999</c:v>
                </c:pt>
              </c:numCache>
            </c:numRef>
          </c:xVal>
          <c:yVal>
            <c:numRef>
              <c:f>'G4'!$B$5</c:f>
              <c:numCache>
                <c:formatCode>General</c:formatCode>
                <c:ptCount val="1"/>
                <c:pt idx="0">
                  <c:v>3.7306250000000007</c:v>
                </c:pt>
              </c:numCache>
            </c:numRef>
          </c:yVal>
          <c:bubbleSize>
            <c:numRef>
              <c:f>'G4'!$D$5</c:f>
              <c:numCache>
                <c:formatCode>#,#00</c:formatCode>
                <c:ptCount val="1"/>
                <c:pt idx="0">
                  <c:v>18.241418741789513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'G4'!$A$6</c:f>
              <c:strCache>
                <c:ptCount val="1"/>
                <c:pt idx="0">
                  <c:v>Renta balanceada</c:v>
                </c:pt>
              </c:strCache>
            </c:strRef>
          </c:tx>
          <c:spPr>
            <a:solidFill>
              <a:srgbClr val="492303"/>
            </a:solidFill>
            <a:ln w="25400">
              <a:noFill/>
            </a:ln>
          </c:spPr>
          <c:invertIfNegative val="0"/>
          <c:xVal>
            <c:numRef>
              <c:f>'G4'!$C$6</c:f>
              <c:numCache>
                <c:formatCode>General</c:formatCode>
                <c:ptCount val="1"/>
                <c:pt idx="0">
                  <c:v>2.6936600000000004</c:v>
                </c:pt>
              </c:numCache>
            </c:numRef>
          </c:xVal>
          <c:yVal>
            <c:numRef>
              <c:f>'G4'!$B$6</c:f>
              <c:numCache>
                <c:formatCode>General</c:formatCode>
                <c:ptCount val="1"/>
                <c:pt idx="0">
                  <c:v>2.6240000000000001</c:v>
                </c:pt>
              </c:numCache>
            </c:numRef>
          </c:yVal>
          <c:bubbleSize>
            <c:numRef>
              <c:f>'G4'!$D$6</c:f>
              <c:numCache>
                <c:formatCode>#,#00</c:formatCode>
                <c:ptCount val="1"/>
                <c:pt idx="0">
                  <c:v>0.36303124592755476</c:v>
                </c:pt>
              </c:numCache>
            </c:numRef>
          </c:bubbleSize>
          <c:bubble3D val="0"/>
        </c:ser>
        <c:ser>
          <c:idx val="5"/>
          <c:order val="5"/>
          <c:tx>
            <c:strRef>
              <c:f>'G4'!$A$7</c:f>
              <c:strCache>
                <c:ptCount val="1"/>
                <c:pt idx="0">
                  <c:v>Deuda sin calificación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xVal>
            <c:numRef>
              <c:f>'G4'!$C$7</c:f>
              <c:numCache>
                <c:formatCode>General</c:formatCode>
                <c:ptCount val="1"/>
                <c:pt idx="0">
                  <c:v>1.8515199999999996</c:v>
                </c:pt>
              </c:numCache>
            </c:numRef>
          </c:xVal>
          <c:yVal>
            <c:numRef>
              <c:f>'G4'!$B$7</c:f>
              <c:numCache>
                <c:formatCode>General</c:formatCode>
                <c:ptCount val="1"/>
                <c:pt idx="0">
                  <c:v>15.0732</c:v>
                </c:pt>
              </c:numCache>
            </c:numRef>
          </c:yVal>
          <c:bubbleSize>
            <c:numRef>
              <c:f>'G4'!$D$7</c:f>
              <c:numCache>
                <c:formatCode>#,#00</c:formatCode>
                <c:ptCount val="1"/>
                <c:pt idx="0">
                  <c:v>4.1130416711717004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'G4'!$A$8</c:f>
              <c:strCache>
                <c:ptCount val="1"/>
                <c:pt idx="0">
                  <c:v>Renta variable diversificada</c:v>
                </c:pt>
              </c:strCache>
            </c:strRef>
          </c:tx>
          <c:spPr>
            <a:solidFill>
              <a:srgbClr val="BC9B6A"/>
            </a:solidFill>
            <a:ln w="25400">
              <a:noFill/>
            </a:ln>
          </c:spPr>
          <c:invertIfNegative val="0"/>
          <c:xVal>
            <c:numRef>
              <c:f>'G4'!$C$8</c:f>
              <c:numCache>
                <c:formatCode>General</c:formatCode>
                <c:ptCount val="1"/>
                <c:pt idx="0">
                  <c:v>16.13633157894737</c:v>
                </c:pt>
              </c:numCache>
            </c:numRef>
          </c:xVal>
          <c:yVal>
            <c:numRef>
              <c:f>'G4'!$B$8</c:f>
              <c:numCache>
                <c:formatCode>General</c:formatCode>
                <c:ptCount val="1"/>
                <c:pt idx="0">
                  <c:v>-3.3942105263157898</c:v>
                </c:pt>
              </c:numCache>
            </c:numRef>
          </c:yVal>
          <c:bubbleSize>
            <c:numRef>
              <c:f>'G4'!$D$8</c:f>
              <c:numCache>
                <c:formatCode>#,#00</c:formatCode>
                <c:ptCount val="1"/>
                <c:pt idx="0">
                  <c:v>5.599693339423041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'G4'!$A$9</c:f>
              <c:strCache>
                <c:ptCount val="1"/>
                <c:pt idx="0">
                  <c:v>Renta variable sin diversificación</c:v>
                </c:pt>
              </c:strCache>
            </c:strRef>
          </c:tx>
          <c:spPr>
            <a:solidFill>
              <a:srgbClr val="7A003C"/>
            </a:solidFill>
            <a:ln w="25400">
              <a:noFill/>
            </a:ln>
          </c:spPr>
          <c:invertIfNegative val="0"/>
          <c:xVal>
            <c:numRef>
              <c:f>'G4'!$C$9</c:f>
              <c:numCache>
                <c:formatCode>General</c:formatCode>
                <c:ptCount val="1"/>
                <c:pt idx="0">
                  <c:v>25.558799999999998</c:v>
                </c:pt>
              </c:numCache>
            </c:numRef>
          </c:xVal>
          <c:yVal>
            <c:numRef>
              <c:f>'G4'!$B$9</c:f>
              <c:numCache>
                <c:formatCode>General</c:formatCode>
                <c:ptCount val="1"/>
                <c:pt idx="0">
                  <c:v>-8.173636363636362</c:v>
                </c:pt>
              </c:numCache>
            </c:numRef>
          </c:yVal>
          <c:bubbleSize>
            <c:numRef>
              <c:f>'G4'!$D$9</c:f>
              <c:numCache>
                <c:formatCode>#,#00</c:formatCode>
                <c:ptCount val="1"/>
                <c:pt idx="0">
                  <c:v>0.38275893273171285</c:v>
                </c:pt>
              </c:numCache>
            </c:numRef>
          </c:bubbleSize>
          <c:bubble3D val="0"/>
        </c:ser>
        <c:ser>
          <c:idx val="9"/>
          <c:order val="8"/>
          <c:tx>
            <c:strRef>
              <c:f>'G4'!$A$10</c:f>
              <c:strCache>
                <c:ptCount val="1"/>
                <c:pt idx="0">
                  <c:v>Carteras del exterior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'G4'!$C$10</c:f>
              <c:numCache>
                <c:formatCode>General</c:formatCode>
                <c:ptCount val="1"/>
                <c:pt idx="0">
                  <c:v>12.495947619047616</c:v>
                </c:pt>
              </c:numCache>
            </c:numRef>
          </c:xVal>
          <c:yVal>
            <c:numRef>
              <c:f>'G4'!$B$10</c:f>
              <c:numCache>
                <c:formatCode>General</c:formatCode>
                <c:ptCount val="1"/>
                <c:pt idx="0">
                  <c:v>0.7466666666666667</c:v>
                </c:pt>
              </c:numCache>
            </c:numRef>
          </c:yVal>
          <c:bubbleSize>
            <c:numRef>
              <c:f>'G4'!$D$10</c:f>
              <c:numCache>
                <c:formatCode>#,#00</c:formatCode>
                <c:ptCount val="1"/>
                <c:pt idx="0">
                  <c:v>0.82911023843885678</c:v>
                </c:pt>
              </c:numCache>
            </c:numRef>
          </c:bubbleSize>
          <c:bubble3D val="0"/>
        </c:ser>
        <c:ser>
          <c:idx val="10"/>
          <c:order val="9"/>
          <c:tx>
            <c:strRef>
              <c:f>'G4'!$A$11</c:f>
              <c:strCache>
                <c:ptCount val="1"/>
                <c:pt idx="0">
                  <c:v>Inmobiliarias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</c:spPr>
          <c:invertIfNegative val="0"/>
          <c:xVal>
            <c:numRef>
              <c:f>'G4'!$C$11</c:f>
              <c:numCache>
                <c:formatCode>General</c:formatCode>
                <c:ptCount val="1"/>
                <c:pt idx="0">
                  <c:v>3.172166666666667</c:v>
                </c:pt>
              </c:numCache>
            </c:numRef>
          </c:xVal>
          <c:yVal>
            <c:numRef>
              <c:f>'G4'!$B$11</c:f>
              <c:numCache>
                <c:formatCode>General</c:formatCode>
                <c:ptCount val="1"/>
                <c:pt idx="0">
                  <c:v>6.628333333333333</c:v>
                </c:pt>
              </c:numCache>
            </c:numRef>
          </c:yVal>
          <c:bubbleSize>
            <c:numRef>
              <c:f>'G4'!$D$11</c:f>
              <c:numCache>
                <c:formatCode>#,#00</c:formatCode>
                <c:ptCount val="1"/>
                <c:pt idx="0">
                  <c:v>3.0493219539737164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26873280"/>
        <c:axId val="226873856"/>
      </c:bubbleChart>
      <c:valAx>
        <c:axId val="226873280"/>
        <c:scaling>
          <c:orientation val="minMax"/>
          <c:max val="3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Rentabilidad</a:t>
                </a:r>
                <a:r>
                  <a:rPr lang="es-CO" baseline="0"/>
                  <a:t> promedio (%)</a:t>
                </a:r>
              </a:p>
            </c:rich>
          </c:tx>
          <c:layout>
            <c:manualLayout>
              <c:xMode val="edge"/>
              <c:yMode val="edge"/>
              <c:x val="0.14212580070847786"/>
              <c:y val="1.948996077506650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6873856"/>
        <c:crosses val="autoZero"/>
        <c:crossBetween val="midCat"/>
      </c:valAx>
      <c:valAx>
        <c:axId val="226873856"/>
        <c:scaling>
          <c:orientation val="minMax"/>
          <c:max val="20"/>
          <c:min val="-9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 sz="900"/>
                  <a:t>Volatilidad promedio (%)</a:t>
                </a:r>
              </a:p>
            </c:rich>
          </c:tx>
          <c:layout>
            <c:manualLayout>
              <c:xMode val="edge"/>
              <c:yMode val="edge"/>
              <c:x val="0.82237762237762235"/>
              <c:y val="0.457718938530383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6873280"/>
        <c:crosses val="autoZero"/>
        <c:crossBetween val="midCat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72222222222224E-2"/>
          <c:y val="0.12124999999999998"/>
          <c:w val="0.82280096237970268"/>
          <c:h val="0.5715610340489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'G5'!$B$1</c:f>
              <c:strCache>
                <c:ptCount val="1"/>
                <c:pt idx="0">
                  <c:v>Plazo del portafolio 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cat>
            <c:strRef>
              <c:f>'G5'!$A$2:$A$6</c:f>
              <c:strCache>
                <c:ptCount val="5"/>
                <c:pt idx="0">
                  <c:v>Renta fija corto plazo</c:v>
                </c:pt>
                <c:pt idx="1">
                  <c:v>Renta fija mediano plazo</c:v>
                </c:pt>
                <c:pt idx="2">
                  <c:v>Renta fija largo plazo</c:v>
                </c:pt>
                <c:pt idx="3">
                  <c:v>Decreto 1525</c:v>
                </c:pt>
                <c:pt idx="4">
                  <c:v>Deuda sin calificación</c:v>
                </c:pt>
              </c:strCache>
            </c:strRef>
          </c:cat>
          <c:val>
            <c:numRef>
              <c:f>'G5'!$B$2:$B$6</c:f>
              <c:numCache>
                <c:formatCode>General</c:formatCode>
                <c:ptCount val="5"/>
                <c:pt idx="0">
                  <c:v>144.65</c:v>
                </c:pt>
                <c:pt idx="1">
                  <c:v>213.2051282051282</c:v>
                </c:pt>
                <c:pt idx="2">
                  <c:v>825.92307692307691</c:v>
                </c:pt>
                <c:pt idx="3">
                  <c:v>122.8125</c:v>
                </c:pt>
                <c:pt idx="4">
                  <c:v>399.96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90592"/>
        <c:axId val="229187584"/>
      </c:barChart>
      <c:lineChart>
        <c:grouping val="standard"/>
        <c:varyColors val="0"/>
        <c:ser>
          <c:idx val="1"/>
          <c:order val="1"/>
          <c:tx>
            <c:strRef>
              <c:f>'G5'!$C$1</c:f>
              <c:strCache>
                <c:ptCount val="1"/>
                <c:pt idx="0">
                  <c:v>Volatilidad (eje derecho)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noFill/>
              </a:ln>
            </c:spPr>
          </c:marker>
          <c:cat>
            <c:strRef>
              <c:f>'G5'!$A$2:$A$6</c:f>
              <c:strCache>
                <c:ptCount val="5"/>
                <c:pt idx="0">
                  <c:v>Renta fija corto plazo</c:v>
                </c:pt>
                <c:pt idx="1">
                  <c:v>Renta fija mediano plazo</c:v>
                </c:pt>
                <c:pt idx="2">
                  <c:v>Renta fija largo plazo</c:v>
                </c:pt>
                <c:pt idx="3">
                  <c:v>Decreto 1525</c:v>
                </c:pt>
                <c:pt idx="4">
                  <c:v>Deuda sin calificación</c:v>
                </c:pt>
              </c:strCache>
            </c:strRef>
          </c:cat>
          <c:val>
            <c:numRef>
              <c:f>'G5'!$C$2:$C$6</c:f>
              <c:numCache>
                <c:formatCode>General</c:formatCode>
                <c:ptCount val="5"/>
                <c:pt idx="0">
                  <c:v>0.17159500000000003</c:v>
                </c:pt>
                <c:pt idx="1">
                  <c:v>0.24549230769230773</c:v>
                </c:pt>
                <c:pt idx="2">
                  <c:v>1.4098846153846156</c:v>
                </c:pt>
                <c:pt idx="3">
                  <c:v>0.17826250000000002</c:v>
                </c:pt>
                <c:pt idx="4">
                  <c:v>1.8515199999999998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49056"/>
        <c:axId val="229188160"/>
      </c:lineChart>
      <c:catAx>
        <c:axId val="84590592"/>
        <c:scaling>
          <c:orientation val="minMax"/>
        </c:scaling>
        <c:delete val="0"/>
        <c:axPos val="b"/>
        <c:majorTickMark val="out"/>
        <c:minorTickMark val="none"/>
        <c:tickLblPos val="nextTo"/>
        <c:crossAx val="229187584"/>
        <c:crosses val="autoZero"/>
        <c:auto val="1"/>
        <c:lblAlgn val="ctr"/>
        <c:lblOffset val="100"/>
        <c:noMultiLvlLbl val="0"/>
      </c:catAx>
      <c:valAx>
        <c:axId val="2291875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(días)</a:t>
                </a:r>
              </a:p>
            </c:rich>
          </c:tx>
          <c:layout>
            <c:manualLayout>
              <c:xMode val="edge"/>
              <c:yMode val="edge"/>
              <c:x val="3.6472222222222211E-2"/>
              <c:y val="2.032407407407407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4590592"/>
        <c:crosses val="autoZero"/>
        <c:crossBetween val="between"/>
        <c:majorUnit val="200"/>
      </c:valAx>
      <c:valAx>
        <c:axId val="22918816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2186111111111115"/>
              <c:y val="3.61804628016363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9549056"/>
        <c:crosses val="max"/>
        <c:crossBetween val="between"/>
        <c:majorUnit val="0.4"/>
      </c:valAx>
      <c:catAx>
        <c:axId val="22954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22918816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752474</xdr:colOff>
      <xdr:row>3</xdr:row>
      <xdr:rowOff>100011</xdr:rowOff>
    </xdr:from>
    <xdr:to>
      <xdr:col>15</xdr:col>
      <xdr:colOff>523875</xdr:colOff>
      <xdr:row>20</xdr:row>
      <xdr:rowOff>180974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0</xdr:row>
      <xdr:rowOff>0</xdr:rowOff>
    </xdr:from>
    <xdr:to>
      <xdr:col>12</xdr:col>
      <xdr:colOff>285749</xdr:colOff>
      <xdr:row>17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4</xdr:row>
      <xdr:rowOff>4761</xdr:rowOff>
    </xdr:from>
    <xdr:to>
      <xdr:col>15</xdr:col>
      <xdr:colOff>190500</xdr:colOff>
      <xdr:row>20</xdr:row>
      <xdr:rowOff>104774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3</xdr:row>
      <xdr:rowOff>147636</xdr:rowOff>
    </xdr:from>
    <xdr:to>
      <xdr:col>13</xdr:col>
      <xdr:colOff>733424</xdr:colOff>
      <xdr:row>24</xdr:row>
      <xdr:rowOff>38099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0.05734</cdr:x>
      <cdr:y>0.42021</cdr:y>
    </cdr:from>
    <cdr:to>
      <cdr:x>0.81678</cdr:x>
      <cdr:y>0.42265</cdr:y>
    </cdr:to>
    <cdr:cxnSp macro="">
      <cdr:nvCxnSpPr>
        <cdr:cNvPr id="3" name="2 Conector recto"/>
        <cdr:cNvCxnSpPr/>
      </cdr:nvCxnSpPr>
      <cdr:spPr>
        <a:xfrm xmlns:a="http://schemas.openxmlformats.org/drawingml/2006/main">
          <a:off x="390516" y="1643039"/>
          <a:ext cx="5172072" cy="954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0.34406</cdr:x>
      <cdr:y>0.09379</cdr:y>
    </cdr:from>
    <cdr:to>
      <cdr:x>0.34406</cdr:x>
      <cdr:y>0.65895</cdr:y>
    </cdr:to>
    <cdr:cxnSp macro="">
      <cdr:nvCxnSpPr>
        <cdr:cNvPr id="8" name="7 Conector recto"/>
        <cdr:cNvCxnSpPr/>
      </cdr:nvCxnSpPr>
      <cdr:spPr>
        <a:xfrm xmlns:a="http://schemas.openxmlformats.org/drawingml/2006/main" flipH="1">
          <a:off x="2343151" y="366728"/>
          <a:ext cx="5" cy="2209786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6</xdr:row>
      <xdr:rowOff>23811</xdr:rowOff>
    </xdr:from>
    <xdr:to>
      <xdr:col>10</xdr:col>
      <xdr:colOff>57150</xdr:colOff>
      <xdr:row>21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tabSelected="1" workbookViewId="0">
      <selection activeCell="A23" sqref="A23"/>
    </sheetView>
  </sheetViews>
  <sheetFormatPr baseColWidth="10" defaultRowHeight="15" x14ac:dyDescent="0.25"/>
  <cols>
    <col min="1" max="1" width="30.5703125" bestFit="1" customWidth="1"/>
    <col min="2" max="2" width="89.42578125" bestFit="1" customWidth="1"/>
    <col min="3" max="3" width="16.7109375" bestFit="1" customWidth="1"/>
  </cols>
  <sheetData>
    <row r="1" spans="1:3" ht="15.75" thickBot="1" x14ac:dyDescent="0.3">
      <c r="A1" s="8" t="s">
        <v>4</v>
      </c>
      <c r="B1" s="12" t="s">
        <v>5</v>
      </c>
      <c r="C1" s="7" t="s">
        <v>44</v>
      </c>
    </row>
    <row r="2" spans="1:3" x14ac:dyDescent="0.25">
      <c r="A2" s="9" t="s">
        <v>17</v>
      </c>
      <c r="B2" s="13" t="s">
        <v>7</v>
      </c>
      <c r="C2" s="4">
        <v>63</v>
      </c>
    </row>
    <row r="3" spans="1:3" x14ac:dyDescent="0.25">
      <c r="A3" s="9" t="s">
        <v>2</v>
      </c>
      <c r="B3" s="13" t="s">
        <v>10</v>
      </c>
      <c r="C3" s="4">
        <v>46</v>
      </c>
    </row>
    <row r="4" spans="1:3" x14ac:dyDescent="0.25">
      <c r="A4" s="9" t="s">
        <v>16</v>
      </c>
      <c r="B4" s="13" t="s">
        <v>6</v>
      </c>
      <c r="C4" s="4">
        <v>35</v>
      </c>
    </row>
    <row r="5" spans="1:3" x14ac:dyDescent="0.25">
      <c r="A5" s="9" t="s">
        <v>20</v>
      </c>
      <c r="B5" s="13" t="s">
        <v>12</v>
      </c>
      <c r="C5" s="4">
        <v>35</v>
      </c>
    </row>
    <row r="6" spans="1:3" x14ac:dyDescent="0.25">
      <c r="A6" s="9" t="s">
        <v>19</v>
      </c>
      <c r="B6" s="13" t="s">
        <v>11</v>
      </c>
      <c r="C6" s="4">
        <v>31</v>
      </c>
    </row>
    <row r="7" spans="1:3" x14ac:dyDescent="0.25">
      <c r="A7" s="9" t="s">
        <v>3</v>
      </c>
      <c r="B7" s="13" t="s">
        <v>13</v>
      </c>
      <c r="C7" s="4">
        <v>26</v>
      </c>
    </row>
    <row r="8" spans="1:3" x14ac:dyDescent="0.25">
      <c r="A8" s="10" t="s">
        <v>46</v>
      </c>
      <c r="B8" s="13" t="s">
        <v>21</v>
      </c>
      <c r="C8" s="4">
        <v>22</v>
      </c>
    </row>
    <row r="9" spans="1:3" x14ac:dyDescent="0.25">
      <c r="A9" s="9" t="s">
        <v>18</v>
      </c>
      <c r="B9" s="13" t="s">
        <v>8</v>
      </c>
      <c r="C9" s="4">
        <v>19</v>
      </c>
    </row>
    <row r="10" spans="1:3" x14ac:dyDescent="0.25">
      <c r="A10" s="9" t="s">
        <v>1</v>
      </c>
      <c r="B10" s="13" t="s">
        <v>9</v>
      </c>
      <c r="C10" s="4">
        <v>12</v>
      </c>
    </row>
    <row r="11" spans="1:3" ht="15.75" thickBot="1" x14ac:dyDescent="0.3">
      <c r="A11" s="11" t="s">
        <v>0</v>
      </c>
      <c r="B11" s="14" t="s">
        <v>14</v>
      </c>
      <c r="C11" s="6">
        <v>10</v>
      </c>
    </row>
    <row r="12" spans="1:3" ht="15.75" thickBot="1" x14ac:dyDescent="0.3">
      <c r="A12" s="16" t="s">
        <v>15</v>
      </c>
      <c r="B12" s="17"/>
      <c r="C12" s="18">
        <f>+SUM(C2:C11)</f>
        <v>299</v>
      </c>
    </row>
    <row r="13" spans="1:3" x14ac:dyDescent="0.25">
      <c r="A13" s="15" t="s">
        <v>22</v>
      </c>
    </row>
  </sheetData>
  <sortState ref="A2:C11">
    <sortCondition descending="1" ref="C2:C11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A27" sqref="A27"/>
    </sheetView>
  </sheetViews>
  <sheetFormatPr baseColWidth="10" defaultRowHeight="15" x14ac:dyDescent="0.25"/>
  <cols>
    <col min="1" max="1" width="30.7109375" customWidth="1"/>
    <col min="2" max="2" width="25.5703125" bestFit="1" customWidth="1"/>
    <col min="3" max="3" width="21.5703125" bestFit="1" customWidth="1"/>
    <col min="4" max="4" width="14" hidden="1" customWidth="1"/>
    <col min="5" max="5" width="16" hidden="1" customWidth="1"/>
  </cols>
  <sheetData>
    <row r="1" spans="1:5" ht="24.75" customHeight="1" thickBot="1" x14ac:dyDescent="0.3">
      <c r="A1" s="8" t="s">
        <v>4</v>
      </c>
      <c r="B1" s="27" t="s">
        <v>23</v>
      </c>
      <c r="C1" s="29" t="s">
        <v>24</v>
      </c>
      <c r="D1" s="29" t="s">
        <v>33</v>
      </c>
      <c r="E1" s="29" t="s">
        <v>36</v>
      </c>
    </row>
    <row r="2" spans="1:5" x14ac:dyDescent="0.25">
      <c r="A2" s="9" t="s">
        <v>16</v>
      </c>
      <c r="B2" s="21">
        <v>19.383341000000001</v>
      </c>
      <c r="C2" s="21">
        <f t="shared" ref="C2:C11" si="0">(+B2/$B$12)*100</f>
        <v>41.772829415140471</v>
      </c>
      <c r="D2" s="21">
        <v>466.70400000000001</v>
      </c>
      <c r="E2" s="21">
        <f t="shared" ref="E2:E11" si="1">+D2*100/$D$12</f>
        <v>40.892208291750741</v>
      </c>
    </row>
    <row r="3" spans="1:5" x14ac:dyDescent="0.25">
      <c r="A3" s="9" t="s">
        <v>17</v>
      </c>
      <c r="B3" s="21">
        <v>10.741804999999999</v>
      </c>
      <c r="C3" s="21">
        <f t="shared" si="0"/>
        <v>23.149548257738587</v>
      </c>
      <c r="D3" s="21">
        <v>224.68799999999999</v>
      </c>
      <c r="E3" s="21">
        <f t="shared" si="1"/>
        <v>19.686971820804814</v>
      </c>
    </row>
    <row r="4" spans="1:5" x14ac:dyDescent="0.25">
      <c r="A4" s="10" t="s">
        <v>46</v>
      </c>
      <c r="B4" s="21">
        <v>8.4643449999999998</v>
      </c>
      <c r="C4" s="21">
        <f t="shared" si="0"/>
        <v>18.241418741789513</v>
      </c>
      <c r="D4" s="21">
        <v>19.856000000000002</v>
      </c>
      <c r="E4" s="21">
        <f t="shared" si="1"/>
        <v>1.7397658641044489</v>
      </c>
    </row>
    <row r="5" spans="1:5" x14ac:dyDescent="0.25">
      <c r="A5" s="9" t="s">
        <v>19</v>
      </c>
      <c r="B5" s="21">
        <v>2.5983580000000002</v>
      </c>
      <c r="C5" s="21">
        <f t="shared" si="0"/>
        <v>5.5996933394230419</v>
      </c>
      <c r="D5" s="21">
        <v>14.952</v>
      </c>
      <c r="E5" s="21">
        <f t="shared" si="1"/>
        <v>1.3100815471439222</v>
      </c>
    </row>
    <row r="6" spans="1:5" x14ac:dyDescent="0.25">
      <c r="A6" s="9" t="s">
        <v>2</v>
      </c>
      <c r="B6" s="21">
        <v>1.908525</v>
      </c>
      <c r="C6" s="21">
        <f t="shared" si="0"/>
        <v>4.1130416711717013</v>
      </c>
      <c r="D6" s="21">
        <v>16.079000000000001</v>
      </c>
      <c r="E6" s="21">
        <f t="shared" si="1"/>
        <v>1.4088283304258378</v>
      </c>
    </row>
    <row r="7" spans="1:5" x14ac:dyDescent="0.25">
      <c r="A7" s="9" t="s">
        <v>0</v>
      </c>
      <c r="B7" s="21">
        <v>1.4149400000000001</v>
      </c>
      <c r="C7" s="21">
        <f t="shared" si="0"/>
        <v>3.0493219539737169</v>
      </c>
      <c r="D7" s="21">
        <v>3.48</v>
      </c>
      <c r="E7" s="21">
        <f t="shared" si="1"/>
        <v>0.30491464580396266</v>
      </c>
    </row>
    <row r="8" spans="1:5" x14ac:dyDescent="0.25">
      <c r="A8" s="9" t="s">
        <v>18</v>
      </c>
      <c r="B8" s="21">
        <v>1.1596949999999999</v>
      </c>
      <c r="C8" s="21">
        <f t="shared" si="0"/>
        <v>2.4992462036648542</v>
      </c>
      <c r="D8" s="21">
        <v>374.36</v>
      </c>
      <c r="E8" s="21">
        <f t="shared" si="1"/>
        <v>32.801105403210187</v>
      </c>
    </row>
    <row r="9" spans="1:5" x14ac:dyDescent="0.25">
      <c r="A9" s="9" t="s">
        <v>3</v>
      </c>
      <c r="B9" s="21">
        <v>0.38472200000000001</v>
      </c>
      <c r="C9" s="21">
        <f t="shared" si="0"/>
        <v>0.82911023843885689</v>
      </c>
      <c r="D9" s="21">
        <v>6.4119999999999999</v>
      </c>
      <c r="E9" s="21">
        <f t="shared" si="1"/>
        <v>0.56181399680891053</v>
      </c>
    </row>
    <row r="10" spans="1:5" x14ac:dyDescent="0.25">
      <c r="A10" s="9" t="s">
        <v>20</v>
      </c>
      <c r="B10" s="21">
        <v>0.17760699999999999</v>
      </c>
      <c r="C10" s="21">
        <f t="shared" si="0"/>
        <v>0.38275893273171291</v>
      </c>
      <c r="D10" s="21">
        <v>7.6740000000000004</v>
      </c>
      <c r="E10" s="21">
        <f t="shared" si="1"/>
        <v>0.67238936548839356</v>
      </c>
    </row>
    <row r="11" spans="1:5" ht="15.75" thickBot="1" x14ac:dyDescent="0.3">
      <c r="A11" s="11" t="s">
        <v>1</v>
      </c>
      <c r="B11" s="22">
        <v>0.16845299999999999</v>
      </c>
      <c r="C11" s="21">
        <f t="shared" si="0"/>
        <v>0.36303124592755481</v>
      </c>
      <c r="D11" s="21">
        <v>7.0979999999999999</v>
      </c>
      <c r="E11" s="21">
        <f t="shared" si="1"/>
        <v>0.62192073445877205</v>
      </c>
    </row>
    <row r="12" spans="1:5" ht="15.75" thickBot="1" x14ac:dyDescent="0.3">
      <c r="A12" s="16" t="s">
        <v>15</v>
      </c>
      <c r="B12" s="23">
        <f>+SUM(B2:B11)</f>
        <v>46.401790999999996</v>
      </c>
      <c r="C12" s="30">
        <v>100</v>
      </c>
      <c r="D12" s="23">
        <f>+SUM(D2:D11)</f>
        <v>1141.3030000000001</v>
      </c>
      <c r="E12" s="23">
        <f>+SUM(E2:E11)</f>
        <v>99.999999999999986</v>
      </c>
    </row>
    <row r="13" spans="1:5" x14ac:dyDescent="0.25">
      <c r="A13" s="15" t="s">
        <v>25</v>
      </c>
      <c r="B13" s="3"/>
      <c r="C13" s="3"/>
    </row>
  </sheetData>
  <sortState ref="A2:E11">
    <sortCondition descending="1" ref="C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activeCell="A24" sqref="A24"/>
    </sheetView>
  </sheetViews>
  <sheetFormatPr baseColWidth="10" defaultRowHeight="15" x14ac:dyDescent="0.25"/>
  <cols>
    <col min="1" max="1" width="33" customWidth="1"/>
    <col min="2" max="2" width="15.5703125" customWidth="1"/>
    <col min="3" max="3" width="16.5703125" bestFit="1" customWidth="1"/>
    <col min="16" max="16" width="8.5703125" customWidth="1"/>
  </cols>
  <sheetData>
    <row r="1" spans="1:3" ht="30.75" thickBot="1" x14ac:dyDescent="0.3">
      <c r="A1" s="8" t="s">
        <v>4</v>
      </c>
      <c r="B1" s="27" t="s">
        <v>43</v>
      </c>
      <c r="C1" s="27" t="s">
        <v>45</v>
      </c>
    </row>
    <row r="2" spans="1:3" x14ac:dyDescent="0.25">
      <c r="A2" s="9" t="s">
        <v>16</v>
      </c>
      <c r="B2" s="44">
        <v>7.4503261961222256E-2</v>
      </c>
      <c r="C2" s="44">
        <v>2.954814960311665E-2</v>
      </c>
    </row>
    <row r="3" spans="1:3" x14ac:dyDescent="0.25">
      <c r="A3" s="10" t="s">
        <v>46</v>
      </c>
      <c r="B3" s="44">
        <v>0.10508594291100737</v>
      </c>
      <c r="C3" s="44">
        <v>1.7700297481108487E-2</v>
      </c>
    </row>
    <row r="4" spans="1:3" x14ac:dyDescent="0.25">
      <c r="A4" s="9" t="s">
        <v>0</v>
      </c>
      <c r="B4" s="44">
        <v>0.37961495897543407</v>
      </c>
      <c r="C4" s="44">
        <v>8.5617409862186189E-3</v>
      </c>
    </row>
    <row r="5" spans="1:3" x14ac:dyDescent="0.25">
      <c r="A5" s="9" t="s">
        <v>2</v>
      </c>
      <c r="B5" s="44">
        <v>8.4801154936044121E-2</v>
      </c>
      <c r="C5" s="44">
        <v>3.0949901450971398E-3</v>
      </c>
    </row>
    <row r="6" spans="1:3" x14ac:dyDescent="0.25">
      <c r="A6" s="9" t="s">
        <v>1</v>
      </c>
      <c r="B6" s="44">
        <v>-0.31690747971119015</v>
      </c>
      <c r="C6" s="44">
        <v>-1.6813853212921759E-3</v>
      </c>
    </row>
    <row r="7" spans="1:3" x14ac:dyDescent="0.25">
      <c r="A7" s="9" t="s">
        <v>20</v>
      </c>
      <c r="B7" s="44">
        <v>-0.37133603525476522</v>
      </c>
      <c r="C7" s="44">
        <v>-2.3069981465376156E-3</v>
      </c>
    </row>
    <row r="8" spans="1:3" x14ac:dyDescent="0.25">
      <c r="A8" s="9" t="s">
        <v>3</v>
      </c>
      <c r="B8" s="44">
        <v>-0.42006138224618017</v>
      </c>
      <c r="C8" s="44">
        <v>-6.1279665755754106E-3</v>
      </c>
    </row>
    <row r="9" spans="1:3" x14ac:dyDescent="0.25">
      <c r="A9" s="9" t="s">
        <v>18</v>
      </c>
      <c r="B9" s="44">
        <v>-0.2920304983329165</v>
      </c>
      <c r="C9" s="44">
        <v>-9.6035494011366372E-3</v>
      </c>
    </row>
    <row r="10" spans="1:3" x14ac:dyDescent="0.25">
      <c r="A10" s="9" t="s">
        <v>19</v>
      </c>
      <c r="B10" s="44">
        <v>-0.14743499842510999</v>
      </c>
      <c r="C10" s="44">
        <v>-9.8713738799817378E-3</v>
      </c>
    </row>
    <row r="11" spans="1:3" ht="15.75" thickBot="1" x14ac:dyDescent="0.3">
      <c r="A11" s="11" t="s">
        <v>17</v>
      </c>
      <c r="B11" s="45">
        <v>-6.6705927044318214E-2</v>
      </c>
      <c r="C11" s="45">
        <v>-1.667412443891883E-2</v>
      </c>
    </row>
    <row r="12" spans="1:3" ht="15.75" thickBot="1" x14ac:dyDescent="0.3">
      <c r="A12" s="16" t="s">
        <v>15</v>
      </c>
      <c r="B12" s="43">
        <v>1.2639780452098348E-2</v>
      </c>
      <c r="C12" s="43">
        <f>+SUM(C2:C11)</f>
        <v>1.2639780452098494E-2</v>
      </c>
    </row>
    <row r="13" spans="1:3" x14ac:dyDescent="0.25">
      <c r="A13" s="15" t="s">
        <v>25</v>
      </c>
    </row>
    <row r="16" spans="1:3" x14ac:dyDescent="0.25">
      <c r="A16" s="2"/>
    </row>
    <row r="22" spans="5:5" x14ac:dyDescent="0.25">
      <c r="E22" s="33" t="s">
        <v>39</v>
      </c>
    </row>
  </sheetData>
  <sortState ref="A2:C11">
    <sortCondition descending="1" ref="C11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workbookViewId="0">
      <selection activeCell="A3" sqref="A3"/>
    </sheetView>
  </sheetViews>
  <sheetFormatPr baseColWidth="10" defaultRowHeight="15" x14ac:dyDescent="0.25"/>
  <cols>
    <col min="1" max="1" width="33" customWidth="1"/>
    <col min="2" max="2" width="25.42578125" bestFit="1" customWidth="1"/>
    <col min="3" max="3" width="23.42578125" customWidth="1"/>
    <col min="4" max="4" width="7.42578125" style="26" customWidth="1"/>
    <col min="13" max="13" width="3.28515625" customWidth="1"/>
  </cols>
  <sheetData>
    <row r="1" spans="1:4" ht="31.5" customHeight="1" thickBot="1" x14ac:dyDescent="0.3">
      <c r="A1" s="8" t="s">
        <v>4</v>
      </c>
      <c r="B1" s="27" t="s">
        <v>42</v>
      </c>
      <c r="C1" s="27" t="s">
        <v>47</v>
      </c>
      <c r="D1" s="46"/>
    </row>
    <row r="2" spans="1:4" x14ac:dyDescent="0.25">
      <c r="A2" s="9" t="s">
        <v>3</v>
      </c>
      <c r="B2" s="44">
        <v>4.1100000000000005E-2</v>
      </c>
      <c r="C2" s="44">
        <v>-0.41139999999999999</v>
      </c>
      <c r="D2" s="49"/>
    </row>
    <row r="3" spans="1:4" x14ac:dyDescent="0.25">
      <c r="A3" s="9" t="s">
        <v>20</v>
      </c>
      <c r="B3" s="44">
        <v>1.4999999999999999E-2</v>
      </c>
      <c r="C3" s="44">
        <v>-0.36070000000000002</v>
      </c>
      <c r="D3" s="49"/>
    </row>
    <row r="4" spans="1:4" x14ac:dyDescent="0.25">
      <c r="A4" s="9" t="s">
        <v>1</v>
      </c>
      <c r="B4" s="44">
        <v>1.6899999999999998E-2</v>
      </c>
      <c r="C4" s="44">
        <v>-0.32669999999999999</v>
      </c>
      <c r="D4" s="49"/>
    </row>
    <row r="5" spans="1:4" x14ac:dyDescent="0.25">
      <c r="A5" s="9" t="s">
        <v>18</v>
      </c>
      <c r="B5" s="44">
        <v>2.9300000000000003E-2</v>
      </c>
      <c r="C5" s="44">
        <v>-0.31509999999999999</v>
      </c>
      <c r="D5" s="49"/>
    </row>
    <row r="6" spans="1:4" x14ac:dyDescent="0.25">
      <c r="A6" s="9" t="s">
        <v>19</v>
      </c>
      <c r="B6" s="44">
        <v>-6.7299999999999999E-2</v>
      </c>
      <c r="C6" s="44">
        <v>-7.9399999999999998E-2</v>
      </c>
      <c r="D6" s="49"/>
    </row>
    <row r="7" spans="1:4" x14ac:dyDescent="0.25">
      <c r="A7" s="9" t="s">
        <v>17</v>
      </c>
      <c r="B7" s="44">
        <v>3.5299999999999998E-2</v>
      </c>
      <c r="C7" s="44">
        <v>-0.10009999999999999</v>
      </c>
      <c r="D7" s="49"/>
    </row>
    <row r="8" spans="1:4" x14ac:dyDescent="0.25">
      <c r="A8" s="9" t="s">
        <v>16</v>
      </c>
      <c r="B8" s="44">
        <v>3.73E-2</v>
      </c>
      <c r="C8" s="44">
        <v>4.9599999999999998E-2</v>
      </c>
      <c r="D8" s="49"/>
    </row>
    <row r="9" spans="1:4" x14ac:dyDescent="0.25">
      <c r="A9" s="9" t="s">
        <v>2</v>
      </c>
      <c r="B9" s="44">
        <v>7.0800000000000002E-2</v>
      </c>
      <c r="C9" s="44">
        <v>1.72E-2</v>
      </c>
      <c r="D9" s="49"/>
    </row>
    <row r="10" spans="1:4" x14ac:dyDescent="0.25">
      <c r="A10" s="10" t="s">
        <v>46</v>
      </c>
      <c r="B10" s="44">
        <v>3.7999999999999999E-2</v>
      </c>
      <c r="C10" s="44">
        <v>5.4000000000000006E-2</v>
      </c>
      <c r="D10" s="49"/>
    </row>
    <row r="11" spans="1:4" ht="15.75" thickBot="1" x14ac:dyDescent="0.3">
      <c r="A11" s="11" t="s">
        <v>0</v>
      </c>
      <c r="B11" s="45">
        <v>8.5199999999999998E-2</v>
      </c>
      <c r="C11" s="45">
        <v>0.24359999999999998</v>
      </c>
      <c r="D11" s="49"/>
    </row>
    <row r="12" spans="1:4" ht="15.75" thickBot="1" x14ac:dyDescent="0.3">
      <c r="A12" s="16" t="s">
        <v>15</v>
      </c>
      <c r="B12" s="43">
        <f>+AVERAGE(B2:B11)</f>
        <v>3.0159999999999999E-2</v>
      </c>
      <c r="C12" s="43">
        <f>+AVERAGE(C2:C11)</f>
        <v>-0.12289999999999997</v>
      </c>
      <c r="D12" s="48"/>
    </row>
    <row r="13" spans="1:4" x14ac:dyDescent="0.25">
      <c r="A13" s="15" t="s">
        <v>25</v>
      </c>
      <c r="B13" s="3"/>
      <c r="C13" s="3"/>
      <c r="D13" s="47"/>
    </row>
    <row r="16" spans="1:4" x14ac:dyDescent="0.25">
      <c r="A16" s="19"/>
    </row>
    <row r="17" spans="1:5" x14ac:dyDescent="0.25">
      <c r="A17" s="19"/>
    </row>
    <row r="18" spans="1:5" x14ac:dyDescent="0.25">
      <c r="E18" s="28" t="s">
        <v>40</v>
      </c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D11" sqref="D11"/>
    </sheetView>
  </sheetViews>
  <sheetFormatPr baseColWidth="10" defaultRowHeight="15" x14ac:dyDescent="0.25"/>
  <cols>
    <col min="1" max="1" width="31.28515625" customWidth="1"/>
    <col min="2" max="3" width="18.140625" customWidth="1"/>
    <col min="4" max="4" width="16.5703125" customWidth="1"/>
    <col min="14" max="14" width="8.140625" customWidth="1"/>
    <col min="16" max="16" width="3.28515625" customWidth="1"/>
  </cols>
  <sheetData>
    <row r="1" spans="1:5" ht="15.75" thickBot="1" x14ac:dyDescent="0.3">
      <c r="A1" s="8" t="s">
        <v>4</v>
      </c>
      <c r="B1" s="27" t="s">
        <v>33</v>
      </c>
      <c r="C1" s="29" t="s">
        <v>37</v>
      </c>
      <c r="D1" s="29" t="s">
        <v>38</v>
      </c>
    </row>
    <row r="2" spans="1:5" x14ac:dyDescent="0.25">
      <c r="A2" s="9" t="s">
        <v>18</v>
      </c>
      <c r="B2" s="31">
        <v>374098</v>
      </c>
      <c r="C2" s="31">
        <v>1066320</v>
      </c>
      <c r="D2" s="21">
        <f t="shared" ref="D2:D12" si="0">+C2/B2</f>
        <v>2.8503761046570686</v>
      </c>
      <c r="E2" s="2"/>
    </row>
    <row r="3" spans="1:5" x14ac:dyDescent="0.25">
      <c r="A3" s="9" t="s">
        <v>20</v>
      </c>
      <c r="B3" s="31">
        <v>7674</v>
      </c>
      <c r="C3" s="31">
        <v>176321</v>
      </c>
      <c r="D3" s="21">
        <f t="shared" si="0"/>
        <v>22.976413864998698</v>
      </c>
      <c r="E3" s="2"/>
    </row>
    <row r="4" spans="1:5" x14ac:dyDescent="0.25">
      <c r="A4" s="9" t="s">
        <v>1</v>
      </c>
      <c r="B4" s="31">
        <v>6812</v>
      </c>
      <c r="C4" s="31">
        <v>164807</v>
      </c>
      <c r="D4" s="21">
        <f t="shared" si="0"/>
        <v>24.193628890193775</v>
      </c>
      <c r="E4" s="2"/>
    </row>
    <row r="5" spans="1:5" x14ac:dyDescent="0.25">
      <c r="A5" s="9" t="s">
        <v>19</v>
      </c>
      <c r="B5" s="31">
        <v>14469</v>
      </c>
      <c r="C5" s="31">
        <v>550634</v>
      </c>
      <c r="D5" s="21">
        <f t="shared" si="0"/>
        <v>38.056119980648283</v>
      </c>
      <c r="E5" s="2"/>
    </row>
    <row r="6" spans="1:5" x14ac:dyDescent="0.25">
      <c r="A6" s="9" t="s">
        <v>16</v>
      </c>
      <c r="B6" s="31">
        <v>447353</v>
      </c>
      <c r="C6" s="31">
        <v>17078715</v>
      </c>
      <c r="D6" s="21">
        <f t="shared" si="0"/>
        <v>38.177267169327131</v>
      </c>
      <c r="E6" s="2"/>
    </row>
    <row r="7" spans="1:5" x14ac:dyDescent="0.25">
      <c r="A7" s="9" t="s">
        <v>17</v>
      </c>
      <c r="B7" s="31">
        <v>168655</v>
      </c>
      <c r="C7" s="31">
        <v>8988116</v>
      </c>
      <c r="D7" s="21">
        <f t="shared" si="0"/>
        <v>53.2929115650292</v>
      </c>
      <c r="E7" s="2"/>
    </row>
    <row r="8" spans="1:5" x14ac:dyDescent="0.25">
      <c r="A8" s="9" t="s">
        <v>3</v>
      </c>
      <c r="B8" s="31">
        <v>6323</v>
      </c>
      <c r="C8" s="31">
        <v>382735</v>
      </c>
      <c r="D8" s="21">
        <f t="shared" si="0"/>
        <v>60.530602562074968</v>
      </c>
      <c r="E8" s="2"/>
    </row>
    <row r="9" spans="1:5" x14ac:dyDescent="0.25">
      <c r="A9" s="9" t="s">
        <v>2</v>
      </c>
      <c r="B9" s="31">
        <v>10286</v>
      </c>
      <c r="C9" s="31">
        <v>1137419</v>
      </c>
      <c r="D9" s="21">
        <f t="shared" si="0"/>
        <v>110.57933112969084</v>
      </c>
      <c r="E9" s="2"/>
    </row>
    <row r="10" spans="1:5" x14ac:dyDescent="0.25">
      <c r="A10" s="9" t="s">
        <v>0</v>
      </c>
      <c r="B10" s="31">
        <v>3393</v>
      </c>
      <c r="C10" s="31">
        <v>1414940</v>
      </c>
      <c r="D10" s="21">
        <f t="shared" si="0"/>
        <v>417.01738874152664</v>
      </c>
      <c r="E10" s="2"/>
    </row>
    <row r="11" spans="1:5" ht="15.75" thickBot="1" x14ac:dyDescent="0.3">
      <c r="A11" s="34" t="s">
        <v>46</v>
      </c>
      <c r="B11" s="32">
        <v>18749</v>
      </c>
      <c r="C11" s="31">
        <v>8093426</v>
      </c>
      <c r="D11" s="21">
        <f t="shared" si="0"/>
        <v>431.67240919515706</v>
      </c>
      <c r="E11" s="2"/>
    </row>
    <row r="12" spans="1:5" ht="15.75" thickBot="1" x14ac:dyDescent="0.3">
      <c r="A12" s="16" t="s">
        <v>15</v>
      </c>
      <c r="B12" s="23">
        <f>+SUM(B2:B11)</f>
        <v>1057812</v>
      </c>
      <c r="C12" s="23">
        <f>+SUM(C2:C11)</f>
        <v>39053433</v>
      </c>
      <c r="D12" s="23">
        <f t="shared" si="0"/>
        <v>36.919067849485543</v>
      </c>
      <c r="E12" s="2"/>
    </row>
    <row r="13" spans="1:5" x14ac:dyDescent="0.25">
      <c r="A13" s="15" t="s">
        <v>25</v>
      </c>
      <c r="B13" s="3"/>
      <c r="C13" s="3"/>
    </row>
    <row r="18" spans="6:6" x14ac:dyDescent="0.25">
      <c r="F18" s="33" t="s">
        <v>39</v>
      </c>
    </row>
  </sheetData>
  <sortState ref="A2:D11">
    <sortCondition ref="D11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zoomScaleNormal="100" workbookViewId="0">
      <selection activeCell="D4" sqref="D4"/>
    </sheetView>
  </sheetViews>
  <sheetFormatPr baseColWidth="10" defaultRowHeight="15" x14ac:dyDescent="0.25"/>
  <cols>
    <col min="1" max="1" width="30.85546875" bestFit="1" customWidth="1"/>
    <col min="2" max="2" width="27.28515625" bestFit="1" customWidth="1"/>
    <col min="3" max="3" width="25.140625" bestFit="1" customWidth="1"/>
    <col min="5" max="14" width="11.42578125" style="3"/>
  </cols>
  <sheetData>
    <row r="1" spans="1:12" ht="15.75" thickBot="1" x14ac:dyDescent="0.3">
      <c r="A1" s="8" t="s">
        <v>4</v>
      </c>
      <c r="B1" s="12" t="s">
        <v>26</v>
      </c>
      <c r="C1" s="12" t="s">
        <v>27</v>
      </c>
      <c r="D1" s="24" t="s">
        <v>28</v>
      </c>
    </row>
    <row r="2" spans="1:12" x14ac:dyDescent="0.25">
      <c r="A2" s="9" t="s">
        <v>16</v>
      </c>
      <c r="B2">
        <v>3.5700000000000003</v>
      </c>
      <c r="C2">
        <v>0.17159500000000003</v>
      </c>
      <c r="D2" s="20">
        <v>41.772829415140464</v>
      </c>
    </row>
    <row r="3" spans="1:12" x14ac:dyDescent="0.25">
      <c r="A3" s="9" t="s">
        <v>17</v>
      </c>
      <c r="B3">
        <v>3.6079487179487182</v>
      </c>
      <c r="C3">
        <v>0.24549230769230768</v>
      </c>
      <c r="D3" s="20">
        <v>23.149548257738584</v>
      </c>
    </row>
    <row r="4" spans="1:12" x14ac:dyDescent="0.25">
      <c r="A4" s="9" t="s">
        <v>18</v>
      </c>
      <c r="B4">
        <v>1.2192307692307693</v>
      </c>
      <c r="C4">
        <v>1.4098846153846156</v>
      </c>
      <c r="D4" s="20">
        <v>2.4992462036648537</v>
      </c>
    </row>
    <row r="5" spans="1:12" x14ac:dyDescent="0.25">
      <c r="A5" s="10" t="s">
        <v>46</v>
      </c>
      <c r="B5">
        <v>3.7306250000000007</v>
      </c>
      <c r="C5">
        <v>0.17826249999999999</v>
      </c>
      <c r="D5" s="20">
        <v>18.241418741789513</v>
      </c>
    </row>
    <row r="6" spans="1:12" x14ac:dyDescent="0.25">
      <c r="A6" s="9" t="s">
        <v>1</v>
      </c>
      <c r="B6">
        <v>2.6240000000000001</v>
      </c>
      <c r="C6">
        <v>2.6936600000000004</v>
      </c>
      <c r="D6" s="20">
        <v>0.36303124592755476</v>
      </c>
    </row>
    <row r="7" spans="1:12" x14ac:dyDescent="0.25">
      <c r="A7" s="9" t="s">
        <v>2</v>
      </c>
      <c r="B7">
        <v>15.0732</v>
      </c>
      <c r="C7">
        <v>1.8515199999999996</v>
      </c>
      <c r="D7" s="20">
        <v>4.1130416711717004</v>
      </c>
    </row>
    <row r="8" spans="1:12" x14ac:dyDescent="0.25">
      <c r="A8" s="9" t="s">
        <v>19</v>
      </c>
      <c r="B8">
        <v>-3.3942105263157898</v>
      </c>
      <c r="C8">
        <v>16.13633157894737</v>
      </c>
      <c r="D8" s="20">
        <v>5.599693339423041</v>
      </c>
      <c r="F8" s="25" t="s">
        <v>32</v>
      </c>
      <c r="L8" s="25" t="s">
        <v>31</v>
      </c>
    </row>
    <row r="9" spans="1:12" x14ac:dyDescent="0.25">
      <c r="A9" s="9" t="s">
        <v>20</v>
      </c>
      <c r="B9">
        <v>-8.173636363636362</v>
      </c>
      <c r="C9">
        <v>25.558799999999998</v>
      </c>
      <c r="D9" s="20">
        <v>0.38275893273171285</v>
      </c>
    </row>
    <row r="10" spans="1:12" x14ac:dyDescent="0.25">
      <c r="A10" s="9" t="s">
        <v>3</v>
      </c>
      <c r="B10">
        <v>0.7466666666666667</v>
      </c>
      <c r="C10">
        <v>12.495947619047616</v>
      </c>
      <c r="D10" s="20">
        <v>0.82911023843885678</v>
      </c>
    </row>
    <row r="11" spans="1:12" ht="15.75" thickBot="1" x14ac:dyDescent="0.3">
      <c r="A11" s="11" t="s">
        <v>0</v>
      </c>
      <c r="B11">
        <v>6.628333333333333</v>
      </c>
      <c r="C11">
        <v>3.172166666666667</v>
      </c>
      <c r="D11" s="20">
        <v>3.0493219539737164</v>
      </c>
    </row>
    <row r="12" spans="1:12" ht="15.75" thickBot="1" x14ac:dyDescent="0.3">
      <c r="A12" s="16" t="s">
        <v>15</v>
      </c>
      <c r="B12">
        <f>+AVERAGE(B2:B11)</f>
        <v>2.5632157597227341</v>
      </c>
      <c r="C12">
        <f>+AVERAGE(C2:C11)</f>
        <v>6.3913660287738576</v>
      </c>
    </row>
    <row r="18" spans="6:12" x14ac:dyDescent="0.25">
      <c r="F18" s="25" t="s">
        <v>30</v>
      </c>
      <c r="L18" s="25" t="s">
        <v>29</v>
      </c>
    </row>
    <row r="25" spans="6:12" x14ac:dyDescent="0.25">
      <c r="F25" s="5" t="s">
        <v>41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/>
  </sheetViews>
  <sheetFormatPr baseColWidth="10" defaultRowHeight="15" x14ac:dyDescent="0.25"/>
  <cols>
    <col min="1" max="1" width="30.85546875" bestFit="1" customWidth="1"/>
    <col min="2" max="2" width="40.85546875" bestFit="1" customWidth="1"/>
    <col min="3" max="3" width="24.85546875" bestFit="1" customWidth="1"/>
  </cols>
  <sheetData>
    <row r="1" spans="1:3" ht="15.75" thickBot="1" x14ac:dyDescent="0.3">
      <c r="A1" s="35" t="s">
        <v>4</v>
      </c>
      <c r="B1" s="35" t="s">
        <v>35</v>
      </c>
      <c r="C1" s="35" t="s">
        <v>34</v>
      </c>
    </row>
    <row r="2" spans="1:3" x14ac:dyDescent="0.25">
      <c r="A2" s="36" t="s">
        <v>16</v>
      </c>
      <c r="B2" s="38">
        <v>144.65</v>
      </c>
      <c r="C2" s="41">
        <v>0.17159500000000003</v>
      </c>
    </row>
    <row r="3" spans="1:3" x14ac:dyDescent="0.25">
      <c r="A3" s="13" t="s">
        <v>17</v>
      </c>
      <c r="B3" s="39">
        <v>213.2051282051282</v>
      </c>
      <c r="C3" s="41">
        <v>0.24549230769230773</v>
      </c>
    </row>
    <row r="4" spans="1:3" x14ac:dyDescent="0.25">
      <c r="A4" s="13" t="s">
        <v>18</v>
      </c>
      <c r="B4" s="39">
        <v>825.92307692307691</v>
      </c>
      <c r="C4" s="41">
        <v>1.4098846153846156</v>
      </c>
    </row>
    <row r="5" spans="1:3" x14ac:dyDescent="0.25">
      <c r="A5" s="37" t="s">
        <v>46</v>
      </c>
      <c r="B5" s="39">
        <v>122.8125</v>
      </c>
      <c r="C5" s="41">
        <v>0.17826250000000002</v>
      </c>
    </row>
    <row r="6" spans="1:3" ht="15.75" thickBot="1" x14ac:dyDescent="0.3">
      <c r="A6" s="14" t="s">
        <v>2</v>
      </c>
      <c r="B6" s="40">
        <v>399.96</v>
      </c>
      <c r="C6" s="42">
        <v>1.8515199999999998</v>
      </c>
    </row>
    <row r="7" spans="1:3" x14ac:dyDescent="0.25">
      <c r="A7" s="1"/>
    </row>
    <row r="8" spans="1:3" x14ac:dyDescent="0.25">
      <c r="A8" s="1"/>
    </row>
    <row r="9" spans="1:3" x14ac:dyDescent="0.25">
      <c r="A9" s="1"/>
    </row>
    <row r="22" spans="5:5" x14ac:dyDescent="0.25">
      <c r="E22" s="28" t="s">
        <v>40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C1</vt:lpstr>
      <vt:lpstr>C2</vt:lpstr>
      <vt:lpstr>G1</vt:lpstr>
      <vt:lpstr>G2</vt:lpstr>
      <vt:lpstr>G3</vt:lpstr>
      <vt:lpstr>G4</vt:lpstr>
      <vt:lpstr>G5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Segovia Baquero Santiago David</dc:creator>
  <cp:lastModifiedBy>Segovia Baquero Santiago David</cp:lastModifiedBy>
  <dcterms:created xsi:type="dcterms:W3CDTF">2016-06-23T21:51:48Z</dcterms:created>
  <dcterms:modified xsi:type="dcterms:W3CDTF">2016-06-23T21:51:48Z</dcterms:modified>
</cp:coreProperties>
</file>