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yduartgo_banrep_gov_co/Documents/Documents/Yadira Duarte Banrep/Jefatura sección regulacion y analisis/Estados financieros y Notas del BANREP/Notas estados financieros 2021 - 2020/"/>
    </mc:Choice>
  </mc:AlternateContent>
  <xr:revisionPtr revIDLastSave="0" documentId="8_{286107BB-DC63-465E-8E03-13D365344C77}" xr6:coauthVersionLast="47" xr6:coauthVersionMax="47" xr10:uidLastSave="{00000000-0000-0000-0000-000000000000}"/>
  <bookViews>
    <workbookView xWindow="-120" yWindow="-120" windowWidth="29040" windowHeight="15840" xr2:uid="{EC35046A-6D4D-43E4-89DA-FE81CCB3F19B}"/>
  </bookViews>
  <sheets>
    <sheet name="Situación Finan homologado NII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trm1">[1]inversionesreservas!$K$2</definedName>
    <definedName name="_Order1" hidden="1">255</definedName>
    <definedName name="_Order2" hidden="1">255</definedName>
    <definedName name="_rin08">OFFSET(ACOMTI1,0,MATCH([2]RDTOS!$DV$4,[2]RDTOS!$BI$2:$BV$2,0)-1,ROWS(ACOMTI1),COLUMNS(ACOMTI1))</definedName>
    <definedName name="_Rin1" localSheetId="0">OFFSET(ACOMTC1,0,MATCH([2]RDTOS!$DS$4,[2]RDTOS!$CR$2:$DA$2,0)-1,ROWS(ACOMTC1),COLUMNS(ACOMTC1))</definedName>
    <definedName name="_Rin1">OFFSET(ACOMTC1,0,MATCH([2]RDTOS!$DS$4,[2]RDTOS!$CR$2:$DA$2,0)-1,ROWS(ACOMTC1),COLUMNS(ACOMTC1))</definedName>
    <definedName name="_trm1">[1]inversionesreservas!$K$2</definedName>
    <definedName name="A" localSheetId="0">OFFSET(ACOMTC1,0,MATCH([2]RDTOS!$DV$4,[2]RDTOS!$CR$2:$DA$2,0)-1,ROWS(ACOMTC1),COLUMNS(ACOMTC1))</definedName>
    <definedName name="A">OFFSET(ACOMTC1,0,MATCH([2]RDTOS!$DV$4,[2]RDTOS!$CR$2:$DA$2,0)-1,ROWS(ACOMTC1),COLUMNS(ACOMTC1))</definedName>
    <definedName name="ACOMTC1ACT" localSheetId="0">OFFSET(ACOMTC1,0,MATCH([2]RDTOS!$DV$4,[2]RDTOS!$CR$2:$DA$2,0)-1,ROWS(ACOMTC1),COLUMNS(ACOMTC1))</definedName>
    <definedName name="ACOMTC1ACT">OFFSET(ACOMTC1,0,MATCH([2]RDTOS!$DV$4,[2]RDTOS!$CR$2:$DA$2,0)-1,ROWS(ACOMTC1),COLUMNS(ACOMTC1))</definedName>
    <definedName name="ACOMTC1ACT2" localSheetId="0">OFFSET(ACOMTC1,0,MATCH([2]RDTOS!$DV$4,[2]RDTOS!$CR$2:$DA$2,0)-1,ROWS(ACOMTC1),COLUMNS(ACOMTC1))</definedName>
    <definedName name="ACOMTC1ACT2">OFFSET(ACOMTC1,0,MATCH([2]RDTOS!$DV$4,[2]RDTOS!$CR$2:$DA$2,0)-1,ROWS(ACOMTC1),COLUMNS(ACOMTC1))</definedName>
    <definedName name="ACOMTC1BAR" localSheetId="0">OFFSET(ACOMTC1,0,MATCH([2]RDTOS!$DY$4,[2]RDTOS!$CR$2:$DA$2,0)-1,ROWS(ACOMTC1),COLUMNS(ACOMTC1))</definedName>
    <definedName name="ACOMTC1BAR">OFFSET(ACOMTC1,0,MATCH([2]RDTOS!$DY$4,[2]RDTOS!$CR$2:$DA$2,0)-1,ROWS(ACOMTC1),COLUMNS(ACOMTC1))</definedName>
    <definedName name="ACOMTC1BAR2" localSheetId="0">OFFSET(ACOMTC1,0,MATCH([2]RDTOS!$DY$4,[2]RDTOS!$CR$2:$DA$2,0)-1,ROWS(ACOMTC1),COLUMNS(ACOMTC1))</definedName>
    <definedName name="ACOMTC1BAR2">OFFSET(ACOMTC1,0,MATCH([2]RDTOS!$DY$4,[2]RDTOS!$CR$2:$DA$2,0)-1,ROWS(ACOMTC1),COLUMNS(ACOMTC1))</definedName>
    <definedName name="ACOMTC1CON" localSheetId="0">OFFSET(ACOMTC1,0,MATCH([2]RDTOS!$DW$4,[2]RDTOS!$CR$2:$DA$2,0)-1,ROWS(ACOMTC1),COLUMNS(ACOMTC1))</definedName>
    <definedName name="ACOMTC1CON">OFFSET(ACOMTC1,0,MATCH([2]RDTOS!$DW$4,[2]RDTOS!$CR$2:$DA$2,0)-1,ROWS(ACOMTC1),COLUMNS(ACOMTC1))</definedName>
    <definedName name="ACOMTC1CON2" localSheetId="0">OFFSET(ACOMTC1,0,MATCH([2]RDTOS!$DW$4,[2]RDTOS!$CR$2:$DA$2,0)-1,ROWS(ACOMTC1),COLUMNS(ACOMTC1))</definedName>
    <definedName name="ACOMTC1CON2">OFFSET(ACOMTC1,0,MATCH([2]RDTOS!$DW$4,[2]RDTOS!$CR$2:$DA$2,0)-1,ROWS(ACOMTC1),COLUMNS(ACOMTC1))</definedName>
    <definedName name="ACOMTC1GOL" localSheetId="0">OFFSET(ACOMTC1,0,MATCH([2]RDTOS!$DZ$4,[2]RDTOS!$CR$2:$DA$2,0)-1,ROWS(ACOMTC1),COLUMNS(ACOMTC1))</definedName>
    <definedName name="ACOMTC1GOL">OFFSET(ACOMTC1,0,MATCH([2]RDTOS!$DZ$4,[2]RDTOS!$CR$2:$DA$2,0)-1,ROWS(ACOMTC1),COLUMNS(ACOMTC1))</definedName>
    <definedName name="ACOMTC1GOL2" localSheetId="0">OFFSET(ACOMTC1,0,MATCH([2]RDTOS!$DZ$4,[2]RDTOS!$CR$2:$DA$2,0)-1,ROWS(ACOMTC1),COLUMNS(ACOMTC1))</definedName>
    <definedName name="ACOMTC1GOL2">OFFSET(ACOMTC1,0,MATCH([2]RDTOS!$DZ$4,[2]RDTOS!$CR$2:$DA$2,0)-1,ROWS(ACOMTC1),COLUMNS(ACOMTC1))</definedName>
    <definedName name="ACOMTC1IND" localSheetId="0">OFFSET(ACOMTC1,0,MATCH([2]RDTOS!$DS$4,[2]RDTOS!$CR$2:$DA$2,0)-1,ROWS(ACOMTC1),COLUMNS(ACOMTC1))</definedName>
    <definedName name="ACOMTC1IND">OFFSET(ACOMTC1,0,MATCH([2]RDTOS!$DS$4,[2]RDTOS!$CR$2:$DA$2,0)-1,ROWS(ACOMTC1),COLUMNS(ACOMTC1))</definedName>
    <definedName name="ACOMTC1IND2" localSheetId="0">OFFSET(ACOMTC1,0,MATCH([2]RDTOS!$DS$4,[2]RDTOS!$CR$2:$DA$2,0)-1,ROWS(ACOMTC1),COLUMNS(ACOMTC1))</definedName>
    <definedName name="ACOMTC1IND2">OFFSET(ACOMTC1,0,MATCH([2]RDTOS!$DS$4,[2]RDTOS!$CR$2:$DA$2,0)-1,ROWS(ACOMTC1),COLUMNS(ACOMTC1))</definedName>
    <definedName name="ACOMTC1JPM" localSheetId="0">OFFSET(ACOMTC1,0,MATCH([2]RDTOS!$DX$4,[2]RDTOS!$CR$2:$DA$2,0)-1,ROWS(ACOMTC1),COLUMNS(ACOMTC1))</definedName>
    <definedName name="ACOMTC1JPM">OFFSET(ACOMTC1,0,MATCH([2]RDTOS!$DX$4,[2]RDTOS!$CR$2:$DA$2,0)-1,ROWS(ACOMTC1),COLUMNS(ACOMTC1))</definedName>
    <definedName name="ACOMTC1JPM2" localSheetId="0">OFFSET(ACOMTC1,0,MATCH([2]RDTOS!$DX$4,[2]RDTOS!$CR$2:$DA$2,0)-1,ROWS(ACOMTC1),COLUMNS(ACOMTC1))</definedName>
    <definedName name="ACOMTC1JPM2">OFFSET(ACOMTC1,0,MATCH([2]RDTOS!$DX$4,[2]RDTOS!$CR$2:$DA$2,0)-1,ROWS(ACOMTC1),COLUMNS(ACOMTC1))</definedName>
    <definedName name="ACOMTC1PAS" localSheetId="0">OFFSET(ACOMTC1,0,MATCH([2]RDTOS!$DU$4,[2]RDTOS!$CR$2:$DA$2,0)-1,ROWS(ACOMTC1),COLUMNS(ACOMTC1))</definedName>
    <definedName name="ACOMTC1PAS">OFFSET(ACOMTC1,0,MATCH([2]RDTOS!$DU$4,[2]RDTOS!$CR$2:$DA$2,0)-1,ROWS(ACOMTC1),COLUMNS(ACOMTC1))</definedName>
    <definedName name="ACOMTC1PAS2" localSheetId="0">OFFSET(ACOMTC1,0,MATCH([2]RDTOS!$DU$4,[2]RDTOS!$CR$2:$DA$2,0)-1,ROWS(ACOMTC1),COLUMNS(ACOMTC1))</definedName>
    <definedName name="ACOMTC1PAS2">OFFSET(ACOMTC1,0,MATCH([2]RDTOS!$DU$4,[2]RDTOS!$CR$2:$DA$2,0)-1,ROWS(ACOMTC1),COLUMNS(ACOMTC1))</definedName>
    <definedName name="ACOMTI1">OFFSET([2]RDTOS!$BI$2,MATCH([2]RDTOS!$DP$4,[2]RDTOS!$BI$2:$BI$130,0)-12,0,12,1)</definedName>
    <definedName name="ACOMTI1ACT">OFFSET(ACOMTI1,0,MATCH([2]RDTOS!$DV$4,[2]RDTOS!$BI$2:$BV$2,0)-1,ROWS(ACOMTI1),COLUMNS(ACOMTI1))</definedName>
    <definedName name="ACOMTI1ACT2">OFFSET(ACOMTI1,0,MATCH([2]RDTOS!$DV$4,[2]RDTOS!$BI$2:$BV$2,0)-1,ROWS(ACOMTI1),COLUMNS(ACOMTI1))</definedName>
    <definedName name="ACOMTI1BAR">OFFSET(ACOMTI1,0,MATCH([2]RDTOS!$DY$4,[2]RDTOS!$BI$2:$BV$2,0)-1,ROWS(ACOMTI1),COLUMNS(ACOMTI1))</definedName>
    <definedName name="ACOMTI1BAR2">OFFSET(ACOMTI1,0,MATCH([2]RDTOS!$DY$4,[2]RDTOS!$BI$2:$BV$2,0)-1,ROWS(ACOMTI1),COLUMNS(ACOMTI1))</definedName>
    <definedName name="ACOMTI1CON">OFFSET(ACOMTI1,0,MATCH([2]RDTOS!$DW$4,[2]RDTOS!$BI$2:$BV$2,0)-1,ROWS(ACOMTI1),COLUMNS(ACOMTI1))</definedName>
    <definedName name="ACOMTI1CON2">OFFSET(ACOMTI1,0,MATCH([2]RDTOS!$DW$4,[2]RDTOS!$BI$2:$BV$2,0)-1,ROWS(ACOMTI1),COLUMNS(ACOMTI1))</definedName>
    <definedName name="ACOMTI1GOL">OFFSET(ACOMTI1,0,MATCH([2]RDTOS!$DZ$4,[2]RDTOS!$BI$2:$BV$2,0)-1,ROWS(ACOMTI1),COLUMNS(ACOMTI1))</definedName>
    <definedName name="ACOMTI1GOL2">OFFSET(ACOMTI1,0,MATCH([2]RDTOS!$DZ$4,[2]RDTOS!$BI$2:$BV$2,0)-1,ROWS(ACOMTI1),COLUMNS(ACOMTI1))</definedName>
    <definedName name="ACOMTI1IND">OFFSET(ACOMTI1,0,MATCH([2]RDTOS!$DS$4,[2]RDTOS!$BI$2:$BV$2,0)-1,ROWS(ACOMTI1),COLUMNS(ACOMTI1))</definedName>
    <definedName name="ACOMTI1IND2">OFFSET(ACOMTI1,0,MATCH([2]RDTOS!$DS$4,[2]RDTOS!$BI$2:$BV$2,0)-1,ROWS(ACOMTI1),COLUMNS(ACOMTI1))</definedName>
    <definedName name="ACOMTI1JPM">OFFSET(ACOMTI1,0,MATCH([2]RDTOS!$DX$4,[2]RDTOS!$BI$2:$BV$2,0)-1,ROWS(ACOMTI1),COLUMNS(ACOMTI1))</definedName>
    <definedName name="ACOMTI1JPM2">OFFSET(ACOMTI1,0,MATCH([2]RDTOS!$DX$4,[2]RDTOS!$BI$2:$BV$2,0)-1,ROWS(ACOMTI1),COLUMNS(ACOMTI1))</definedName>
    <definedName name="ACOMTI1PAS">OFFSET(ACOMTI1,0,MATCH([2]RDTOS!$DU$4,[2]RDTOS!$BI$2:$BV$2,0)-1,ROWS(ACOMTI1),COLUMNS(ACOMTI1))</definedName>
    <definedName name="ACOMTI1PAS2">OFFSET(ACOMTI1,0,MATCH([2]RDTOS!$DU$4,[2]RDTOS!$BI$2:$BV$2,0)-1,ROWS(ACOMTI1),COLUMNS(ACOMTI1))</definedName>
    <definedName name="ACOMTOT">OFFSET([2]RDTOS!$A$2,MATCH([2]RDTOS!$DP$4,[2]RDTOS!$A$2:$A$130,0)-12,0,12,1)</definedName>
    <definedName name="ACOMTOT1">OFFSET([2]RDTOS!$Q$2,MATCH([2]RDTOS!$DP$4,[2]RDTOS!$Q$2:$Q$130,0)-12,0,12,1)</definedName>
    <definedName name="ACOMTOT1ACT">OFFSET(ACOMTOT1,0,MATCH([2]RDTOS!$DV$4,[2]RDTOS!$Q$2:$AD$2,0)-1,ROWS(ACOMTOT1),COLUMNS(ACOMTOT1))</definedName>
    <definedName name="ACOMTOT1ACT2">OFFSET(ACOMTOT1,0,MATCH([2]RDTOS!$DV$4,[2]RDTOS!$Q$2:$AD$2,0)-1,ROWS(ACOMTOT1),COLUMNS(ACOMTOT1))</definedName>
    <definedName name="ACOMTOT1BAR">OFFSET(ACOMTOT1,0,MATCH([2]RDTOS!$DY$4,[2]RDTOS!$Q$2:$AD$2,0)-1,ROWS(ACOMTOT1),COLUMNS(ACOMTOT1))</definedName>
    <definedName name="ACOMTOT1BAR2">OFFSET(ACOMTOT1,0,MATCH([2]RDTOS!$DY$4,[2]RDTOS!$Q$2:$AD$2,0)-1,ROWS(ACOMTOT1),COLUMNS(ACOMTOT1))</definedName>
    <definedName name="ACOMTOT1CON">OFFSET(ACOMTOT1,0,MATCH([2]RDTOS!$DW$4,[2]RDTOS!$Q$2:$AD$2,0)-1,ROWS(ACOMTOT1),COLUMNS(ACOMTOT1))</definedName>
    <definedName name="ACOMTOT1CON2">OFFSET(ACOMTOT1,0,MATCH([2]RDTOS!$DW$4,[2]RDTOS!$Q$2:$AD$2,0)-1,ROWS(ACOMTOT1),COLUMNS(ACOMTOT1))</definedName>
    <definedName name="ACOMTOT1GO">OFFSET(ACOMTOT1,0,MATCH([2]RDTOS!$DZ$4,[2]RDTOS!$Q$2:$AD$2,0)-1,ROWS(ACOMTOT1),COLUMNS(ACOMTOT1))</definedName>
    <definedName name="ACOMTOT1GOL">OFFSET(ACOMTOT1,0,MATCH([2]RDTOS!$DZ$4,[2]RDTOS!$Q$2:$AD$2,0)-1,ROWS(ACOMTOT1),COLUMNS(ACOMTOT1))</definedName>
    <definedName name="ACOMTOT1GOL2">OFFSET(ACOMTOT1,0,MATCH([2]RDTOS!$DZ$4,[2]RDTOS!$Q$2:$AD$2,0)-1,ROWS(ACOMTOT1),COLUMNS(ACOMTOT1))</definedName>
    <definedName name="ACOMTOT1IND">OFFSET(ACOMTOT1,0,MATCH([2]RDTOS!$DS$4,[2]RDTOS!$Q$2:$AD$2,0)-1,ROWS(ACOMTOT1),COLUMNS(ACOMTOT1))</definedName>
    <definedName name="ACOMTOT1IND2">OFFSET(ACOMTOT1,0,MATCH([2]RDTOS!$DS$4,[2]RDTOS!$Q$2:$AD$2,0)-1,ROWS(ACOMTOT1),COLUMNS(ACOMTOT1))</definedName>
    <definedName name="ACOMTOT1INDICEPASIVO">OFFSET(ACOMTOT1,0,MATCH([2]RDTOS!$DT$4,[2]RDTOS!$Q$2:$AE$2,0)-1,ROWS(ACOMTOT1),COLUMNS(ACOMTOT1))</definedName>
    <definedName name="ACOMTOT1JPM">OFFSET(ACOMTOT1,0,MATCH([2]RDTOS!$DX$4,[2]RDTOS!$Q$2:$AD$2,0)-1,ROWS(ACOMTOT1),COLUMNS(ACOMTOT1))</definedName>
    <definedName name="ACOMTOT1JPM2">OFFSET(ACOMTOT1,0,MATCH([2]RDTOS!$DX$4,[2]RDTOS!$Q$2:$AD$2,0)-1,ROWS(ACOMTOT1),COLUMNS(ACOMTOT1))</definedName>
    <definedName name="ACOMTOT1PAS">OFFSET(ACOMTOT1,0,MATCH([2]RDTOS!$DU$4,[2]RDTOS!$Q$2:$AD$2,0)-1,ROWS(ACOMTOT1),COLUMNS(ACOMTOT1))</definedName>
    <definedName name="ACOMTOT1PAS2">OFFSET(ACOMTOT1,0,MATCH([2]RDTOS!$DU$4,[2]RDTOS!$Q$2:$AD$2,0)-1,ROWS(ACOMTOT1),COLUMNS(ACOMTOT1))</definedName>
    <definedName name="ACORTOR">OFFSET([2]RDTOS!$A$2,MATCH([2]RDTOS!$DP$4,[2]RDTOS!$A$2:$A$130,0)-MONTH([2]RDTOS!$DP$4),0,MONTH([2]RDTOS!$DP$4),1)</definedName>
    <definedName name="Acum_codigo">[3]Axo_Ejec!$A$292:$A$315</definedName>
    <definedName name="adopcion" localSheetId="0">OFFSET(ACOMTC1,0,MATCH([2]RDTOS!$DS$4,[2]RDTOS!$CR$2:$DA$2,0)-1,ROWS(ACOMTC1),COLUMNS(ACOMTC1))</definedName>
    <definedName name="adopcion">OFFSET(ACOMTC1,0,MATCH([2]RDTOS!$DS$4,[2]RDTOS!$CR$2:$DA$2,0)-1,ROWS(ACOMTC1),COLUMNS(ACOMTC1))</definedName>
    <definedName name="Amortizacion">[4]Hoja1!$A$15:$A$18</definedName>
    <definedName name="AÑOANT">OFFSET([2]RDTOS!$A$2,MATCH([2]RDTOS!$DP$4,[2]RDTOS!$A$2:$A$130,0)-24,0,12,1)</definedName>
    <definedName name="AÑOANT2">OFFSET([2]RDTOS!$A$2,MATCH([2]RDTOS!$DP$4,[2]RDTOS!$A$2:$A$130,0)-36,0,12,1)</definedName>
    <definedName name="AÑOS">OFFSET('[2]MES ACTUAL'!$AG$3,0,0,COUNTA('[2]MES ACTUAL'!$AG$3:$AG$23),1)</definedName>
    <definedName name="_xlnm.Print_Area" localSheetId="0">'Situación Finan homologado NIIF'!$A$4:$AA$71</definedName>
    <definedName name="_xlnm.Print_Area">#REF!</definedName>
    <definedName name="CASA">OFFSET([2]TCAMBIO!$G$12,0,0,COUNTA([2]TCAMBIO!$G$12:$G$50),1)</definedName>
    <definedName name="Clasificación">'[5]Cédula Analitica'!$S$1:$S$5</definedName>
    <definedName name="consecutivo">[6]Anexo!$B$14:$B$82</definedName>
    <definedName name="CPI">'[7]SPBC 2009'!$E$2</definedName>
    <definedName name="CUATRO">#REF!</definedName>
    <definedName name="DOS">#REF!</definedName>
    <definedName name="eje_acum">[3]Axo_Ejec!$AU$292:$AU$315</definedName>
    <definedName name="EUR">'[7]SPBC 2009'!$E$4</definedName>
    <definedName name="FESTIVOS">OFFSET([2]INFORMACION!$A$2,0,0,COUNT([2]INFORMACION!$A$2:$A$34),1)</definedName>
    <definedName name="g">OFFSET(ACOMTOT1,0,MATCH([2]RDTOS!$DY$4,[2]RDTOS!$Q$2:$AD$2,0)-1,ROWS(ACOMTOT1),COLUMNS(ACOMTOT1))</definedName>
    <definedName name="gmm" localSheetId="0">OFFSET(ACOMTC1,0,MATCH([2]RDTOS!$DS$4,[2]RDTOS!$CR$2:$DA$2,0)-1,ROWS(ACOMTC1),COLUMNS(ACOMTC1))</definedName>
    <definedName name="gmm">OFFSET(ACOMTC1,0,MATCH([2]RDTOS!$DS$4,[2]RDTOS!$CR$2:$DA$2,0)-1,ROWS(ACOMTC1),COLUMNS(ACOMTC1))</definedName>
    <definedName name="Goldman">[8]Goldman!$A$5:$J$537</definedName>
    <definedName name="_xlnm.Recorder">#REF!</definedName>
    <definedName name="HMejoramiento">'[7]SPBC 2009'!$I$1</definedName>
    <definedName name="HPruebas">'[7]SPBC 2009'!$I$2</definedName>
    <definedName name="HSoftManagement">'[7]SPBC 2009'!$I$3</definedName>
    <definedName name="INF">'[7]SPBC 2009'!$E$1</definedName>
    <definedName name="inicio02">[6]Anexo!$U$14:$U$82</definedName>
    <definedName name="Isuel">[7]Supuestos!$D$16</definedName>
    <definedName name="LCategoria">[9]Categorías!$A$4:$A$9</definedName>
    <definedName name="LExpectativaUso">[9]Categorías!$A$13:$A$14</definedName>
    <definedName name="LO" localSheetId="0">OFFSET(ACOMTC1,0,MATCH([2]RDTOS!$DV$4,[2]RDTOS!$CR$2:$DA$2,0)-1,ROWS(ACOMTC1),COLUMNS(ACOMTC1))</definedName>
    <definedName name="LO">OFFSET(ACOMTC1,0,MATCH([2]RDTOS!$DV$4,[2]RDTOS!$CR$2:$DA$2,0)-1,ROWS(ACOMTC1),COLUMNS(ACOMTC1))</definedName>
    <definedName name="LOKIO">OFFSET(ACOMTI1,0,MATCH([2]RDTOS!$DX$4,[2]RDTOS!$BI$2:$BV$2,0)-1,ROWS(ACOMTI1),COLUMNS(ACOMTI1))</definedName>
    <definedName name="Meta">[7]Supuestos!$D$6</definedName>
    <definedName name="nnn" localSheetId="0">OFFSET(ACOMTC1,0,MATCH([2]RDTOS!$DS$4,[2]RDTOS!$CR$2:$DA$2,0)-1,ROWS(ACOMTC1),COLUMNS(ACOMTC1))</definedName>
    <definedName name="nnn">OFFSET(ACOMTC1,0,MATCH([2]RDTOS!$DS$4,[2]RDTOS!$CR$2:$DA$2,0)-1,ROWS(ACOMTC1),COLUMNS(ACOMTC1))</definedName>
    <definedName name="Opics">[8]opicsCifiCofi!$A$5:$M$535</definedName>
    <definedName name="pesos">[10]Definitivo!$A$32</definedName>
    <definedName name="Principal">#REF!</definedName>
    <definedName name="Principal1">#REF!</definedName>
    <definedName name="Principal3">#REF!</definedName>
    <definedName name="RANGCREUR">OFFSET([2]CURVA!$A$1,MATCH(CONCATENATE([2]CURVA!$N$4,"EUR"),[2]CURVA!$K$1:$K$500,0)-1,2,1,8)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>OFFSET([2]CURVA!$A$1,MATCH(CONCATENATE([2]CURVA!$N$4,"EURF"),[2]CURVA!$K$1:$K$500,0)-1,2,1,8)</definedName>
    <definedName name="RANGCRJPY">OFFSET([2]CURVA!$A$1,MATCH(CONCATENATE([2]CURVA!$N$4,"JPY"),[2]CURVA!$K$1:$K$600,0)-1,2,1,8)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>OFFSET([2]CURVA!$A$1,MATCH(CONCATENATE([2]CURVA!$N$4,"JPYF"),[2]CURVA!$K$1:$K$500,0)-1,2,1,8)</definedName>
    <definedName name="RANGCRUSD">OFFSET([2]CURVA!$A$1,MATCH(CONCATENATE([2]CURVA!$N$4,"USD"),[2]CURVA!$K$1:$K$500,0)-1,2,1,8)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>OFFSET([2]CURVA!$A$1,MATCH(CONCATENATE([2]CURVA!$N$4,"USDF"),[2]CURVA!$K$1:$K$500,0)-1,2,1,8)</definedName>
    <definedName name="RANGTCEUR">OFFSET([2]TCAMBIO!$A$1,MATCH([2]TCAMBIO!$J$4,[2]TCAMBIO!$A$1:$A$200,0)-1,MATCH("EUR",[2]TCAMBIO!$A$1:$G$1,0)-1,12,1)</definedName>
    <definedName name="RANGTCFECHA">OFFSET([2]TCAMBIO!$A$1,MATCH([2]TCAMBIO!$J$4,[2]TCAMBIO!$A$1:$A$200,0)-1,,12,1)</definedName>
    <definedName name="RANGTCJPY">OFFSET([2]TCAMBIO!$A$1,MATCH([2]TCAMBIO!$J$4,[2]TCAMBIO!$A$1:$A$200,0)-1,MATCH("JPY",[2]TCAMBIO!$A$1:$G$1,0)-1,12,1)</definedName>
    <definedName name="Resumen" hidden="1">#REF!</definedName>
    <definedName name="RET_ACTIVO">OFFSET([2]VIVF!$F$5,0,0,COUNT([2]VIVF!$F$5:$F$24),1)</definedName>
    <definedName name="Rin" localSheetId="0">OFFSET(ACOMTC1,0,MATCH([2]RDTOS!$DV$4,[2]RDTOS!$CR$2:$DA$2,0)-1,ROWS(ACOMTC1),COLUMNS(ACOMTC1))</definedName>
    <definedName name="Rin">OFFSET(ACOMTC1,0,MATCH([2]RDTOS!$DV$4,[2]RDTOS!$CR$2:$DA$2,0)-1,ROWS(ACOMTC1),COLUMNS(ACOMTC1))</definedName>
    <definedName name="SALDOS">#REF!</definedName>
    <definedName name="TablaHistorico" hidden="1">#REF!</definedName>
    <definedName name="tasa">[11]PagosContrat!$A$145</definedName>
    <definedName name="TASAS">#REF!</definedName>
    <definedName name="Tfin">[7]Supuestos!$D$9</definedName>
    <definedName name="Tini">[7]Supuestos!$D$7</definedName>
    <definedName name="_xlnm.Print_Titles">#REF!</definedName>
    <definedName name="TProAnt">[7]Supuestos!$D$11</definedName>
    <definedName name="TRASPASO">#REF!</definedName>
    <definedName name="TRES">#REF!</definedName>
    <definedName name="UNO">#REF!</definedName>
    <definedName name="valorresidual">[4]Hoja1!$A$21:$A$22</definedName>
    <definedName name="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9" i="1" l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C47" i="1"/>
  <c r="AB47" i="1"/>
  <c r="AA47" i="1"/>
  <c r="Z47" i="1"/>
  <c r="Y47" i="1"/>
  <c r="Y68" i="1" s="1"/>
  <c r="X47" i="1"/>
  <c r="X68" i="1" s="1"/>
  <c r="W47" i="1"/>
  <c r="V47" i="1"/>
  <c r="U47" i="1"/>
  <c r="T47" i="1"/>
  <c r="S47" i="1"/>
  <c r="R47" i="1"/>
  <c r="Q47" i="1"/>
  <c r="Q68" i="1" s="1"/>
  <c r="P47" i="1"/>
  <c r="P68" i="1" s="1"/>
  <c r="O47" i="1"/>
  <c r="O68" i="1" s="1"/>
  <c r="N47" i="1"/>
  <c r="M47" i="1"/>
  <c r="L47" i="1"/>
  <c r="K47" i="1"/>
  <c r="J47" i="1"/>
  <c r="I47" i="1"/>
  <c r="I68" i="1" s="1"/>
  <c r="H47" i="1"/>
  <c r="H68" i="1" s="1"/>
  <c r="G47" i="1"/>
  <c r="G68" i="1" s="1"/>
  <c r="F47" i="1"/>
  <c r="E47" i="1"/>
  <c r="D47" i="1"/>
  <c r="C47" i="1"/>
  <c r="B4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D36" i="1"/>
  <c r="C36" i="1"/>
  <c r="B36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E36" i="1" s="1"/>
  <c r="D26" i="1"/>
  <c r="C26" i="1"/>
  <c r="B26" i="1"/>
  <c r="R17" i="1"/>
  <c r="G17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C8" i="1"/>
  <c r="AC17" i="1" s="1"/>
  <c r="AB8" i="1"/>
  <c r="AB17" i="1" s="1"/>
  <c r="AA8" i="1"/>
  <c r="AA17" i="1" s="1"/>
  <c r="Z8" i="1"/>
  <c r="Z17" i="1" s="1"/>
  <c r="Y8" i="1"/>
  <c r="Y17" i="1" s="1"/>
  <c r="X8" i="1"/>
  <c r="X17" i="1" s="1"/>
  <c r="W8" i="1"/>
  <c r="W17" i="1" s="1"/>
  <c r="V8" i="1"/>
  <c r="V17" i="1" s="1"/>
  <c r="U8" i="1"/>
  <c r="U17" i="1" s="1"/>
  <c r="T8" i="1"/>
  <c r="T17" i="1" s="1"/>
  <c r="S8" i="1"/>
  <c r="S17" i="1" s="1"/>
  <c r="R8" i="1"/>
  <c r="Q8" i="1"/>
  <c r="Q17" i="1" s="1"/>
  <c r="P8" i="1"/>
  <c r="P17" i="1" s="1"/>
  <c r="O8" i="1"/>
  <c r="O17" i="1" s="1"/>
  <c r="N8" i="1"/>
  <c r="N17" i="1" s="1"/>
  <c r="M8" i="1"/>
  <c r="M17" i="1" s="1"/>
  <c r="L8" i="1"/>
  <c r="L17" i="1" s="1"/>
  <c r="K8" i="1"/>
  <c r="K17" i="1" s="1"/>
  <c r="J8" i="1"/>
  <c r="J17" i="1" s="1"/>
  <c r="I8" i="1"/>
  <c r="I17" i="1" s="1"/>
  <c r="H8" i="1"/>
  <c r="H17" i="1" s="1"/>
  <c r="G8" i="1"/>
  <c r="F8" i="1"/>
  <c r="F17" i="1" s="1"/>
  <c r="E8" i="1"/>
  <c r="E17" i="1" s="1"/>
  <c r="D8" i="1"/>
  <c r="D17" i="1" s="1"/>
  <c r="C8" i="1"/>
  <c r="C17" i="1" s="1"/>
  <c r="B8" i="1"/>
  <c r="B17" i="1" s="1"/>
  <c r="I38" i="1" l="1"/>
  <c r="I71" i="1" s="1"/>
  <c r="I72" i="1" s="1"/>
  <c r="Q38" i="1"/>
  <c r="Q71" i="1" s="1"/>
  <c r="Y38" i="1"/>
  <c r="Y71" i="1" s="1"/>
  <c r="Y72" i="1" s="1"/>
  <c r="W68" i="1"/>
  <c r="C38" i="1"/>
  <c r="AB38" i="1"/>
  <c r="Z68" i="1"/>
  <c r="E38" i="1"/>
  <c r="M38" i="1"/>
  <c r="U38" i="1"/>
  <c r="AC38" i="1"/>
  <c r="C68" i="1"/>
  <c r="C71" i="1" s="1"/>
  <c r="C72" i="1" s="1"/>
  <c r="K68" i="1"/>
  <c r="S68" i="1"/>
  <c r="AA68" i="1"/>
  <c r="AA38" i="1"/>
  <c r="AA71" i="1" s="1"/>
  <c r="AA72" i="1" s="1"/>
  <c r="L38" i="1"/>
  <c r="B68" i="1"/>
  <c r="S38" i="1"/>
  <c r="S71" i="1" s="1"/>
  <c r="S72" i="1" s="1"/>
  <c r="T38" i="1"/>
  <c r="R68" i="1"/>
  <c r="F38" i="1"/>
  <c r="V38" i="1"/>
  <c r="T68" i="1"/>
  <c r="K38" i="1"/>
  <c r="K71" i="1" s="1"/>
  <c r="K72" i="1" s="1"/>
  <c r="D38" i="1"/>
  <c r="J68" i="1"/>
  <c r="N38" i="1"/>
  <c r="N71" i="1" s="1"/>
  <c r="N72" i="1" s="1"/>
  <c r="D68" i="1"/>
  <c r="L68" i="1"/>
  <c r="AB68" i="1"/>
  <c r="G38" i="1"/>
  <c r="G71" i="1" s="1"/>
  <c r="G72" i="1" s="1"/>
  <c r="O38" i="1"/>
  <c r="O71" i="1" s="1"/>
  <c r="O72" i="1" s="1"/>
  <c r="W38" i="1"/>
  <c r="E68" i="1"/>
  <c r="M68" i="1"/>
  <c r="U68" i="1"/>
  <c r="AC68" i="1"/>
  <c r="H38" i="1"/>
  <c r="H71" i="1" s="1"/>
  <c r="H72" i="1" s="1"/>
  <c r="P38" i="1"/>
  <c r="P71" i="1" s="1"/>
  <c r="P72" i="1" s="1"/>
  <c r="X38" i="1"/>
  <c r="X71" i="1" s="1"/>
  <c r="X72" i="1" s="1"/>
  <c r="B38" i="1"/>
  <c r="B71" i="1" s="1"/>
  <c r="B72" i="1" s="1"/>
  <c r="J38" i="1"/>
  <c r="J71" i="1" s="1"/>
  <c r="J72" i="1" s="1"/>
  <c r="R38" i="1"/>
  <c r="R71" i="1" s="1"/>
  <c r="R72" i="1" s="1"/>
  <c r="Z38" i="1"/>
  <c r="Z71" i="1" s="1"/>
  <c r="Z72" i="1" s="1"/>
  <c r="F68" i="1"/>
  <c r="N68" i="1"/>
  <c r="V68" i="1"/>
  <c r="Q72" i="1"/>
  <c r="V71" i="1" l="1"/>
  <c r="V72" i="1" s="1"/>
  <c r="W71" i="1"/>
  <c r="W72" i="1" s="1"/>
  <c r="M71" i="1"/>
  <c r="M72" i="1" s="1"/>
  <c r="AB71" i="1"/>
  <c r="AB72" i="1" s="1"/>
  <c r="E71" i="1"/>
  <c r="E72" i="1" s="1"/>
  <c r="AC71" i="1"/>
  <c r="F71" i="1"/>
  <c r="F72" i="1" s="1"/>
  <c r="T71" i="1"/>
  <c r="T72" i="1" s="1"/>
  <c r="D71" i="1"/>
  <c r="D72" i="1" s="1"/>
  <c r="L71" i="1"/>
  <c r="L72" i="1" s="1"/>
  <c r="U71" i="1"/>
  <c r="U72" i="1" s="1"/>
</calcChain>
</file>

<file path=xl/sharedStrings.xml><?xml version="1.0" encoding="utf-8"?>
<sst xmlns="http://schemas.openxmlformats.org/spreadsheetml/2006/main" count="57" uniqueCount="57">
  <si>
    <t>Estado de situación financiera</t>
  </si>
  <si>
    <t>Cifras en Millones de Pesos Colombianos</t>
  </si>
  <si>
    <t>Activos</t>
  </si>
  <si>
    <r>
      <t xml:space="preserve">1. Activos de Reservas Internacionales  </t>
    </r>
    <r>
      <rPr>
        <b/>
        <vertAlign val="superscript"/>
        <sz val="12"/>
        <color rgb="FFFF0000"/>
        <rFont val="Arial"/>
        <family val="2"/>
      </rPr>
      <t>1</t>
    </r>
  </si>
  <si>
    <t>2. Operaciones activas de Regulación Monetaria:</t>
  </si>
  <si>
    <t>2.1 Operaciones Repo</t>
  </si>
  <si>
    <t>2.2 Portafolio TES</t>
  </si>
  <si>
    <t>2.3 Portafolio Titulos de Deuda Privada</t>
  </si>
  <si>
    <t>3. Operaciones de Regulación Cambiaria:</t>
  </si>
  <si>
    <t>3.1 Cuentas por cobrar liquidación contratos forward</t>
  </si>
  <si>
    <t>4. Aportes en Organismos y Entidades Internacionales</t>
  </si>
  <si>
    <t>5. Otros Activos</t>
  </si>
  <si>
    <t>Total Activos</t>
  </si>
  <si>
    <t>Pasivos</t>
  </si>
  <si>
    <t>1. Pasivos de Reservas Internacionales</t>
  </si>
  <si>
    <t>2. Obligaciones con Organismos y Entidades Internacionales</t>
  </si>
  <si>
    <t>3. Billetes en Circulación</t>
  </si>
  <si>
    <t>4. Depósitos en Cuenta</t>
  </si>
  <si>
    <t>4.1 Remunerados</t>
  </si>
  <si>
    <t>4.2 No remunerados</t>
  </si>
  <si>
    <t>5. Operaciones Pasivas de Regulación Monetaria</t>
  </si>
  <si>
    <t>5.1 Remunerados Control Monetario - Gobierno Nal.</t>
  </si>
  <si>
    <t>5.2 Depósitos de Contracción Monetaria</t>
  </si>
  <si>
    <t>6. Operaciones de Regulación Cambiaria</t>
  </si>
  <si>
    <t>6.1 Contratos Forward</t>
  </si>
  <si>
    <t>6.2 Contratos Swaps</t>
  </si>
  <si>
    <t>7. Depósitos Remunerados Gobierno Nacional</t>
  </si>
  <si>
    <t>8. Otros Pasivos</t>
  </si>
  <si>
    <t>Total Pasivo</t>
  </si>
  <si>
    <t xml:space="preserve"> Patrimonio</t>
  </si>
  <si>
    <t>1. Capital</t>
  </si>
  <si>
    <t>2. Reservas</t>
  </si>
  <si>
    <t>2.1 Reserva de estabilizacion monetaria y cambiaria</t>
  </si>
  <si>
    <t>2,2 Reserva de resultados cambiarios</t>
  </si>
  <si>
    <t>2.3 Reserva para fluctuaciones de monedas</t>
  </si>
  <si>
    <t>2.4 Reserva para protección de activos</t>
  </si>
  <si>
    <t>3. Superávit</t>
  </si>
  <si>
    <t>3.1 Liquidacion de la CEC</t>
  </si>
  <si>
    <t>3.2 Donaciones</t>
  </si>
  <si>
    <t>3.3 Valorizaciones</t>
  </si>
  <si>
    <t>3.4 Ajuste de cambio reservas internacionales</t>
  </si>
  <si>
    <t>3.5 Inversión en activos para actividad cultural</t>
  </si>
  <si>
    <t>3.6 Efecto acumulado cambio contable</t>
  </si>
  <si>
    <t>4. Otros resultados integrales - ORI</t>
  </si>
  <si>
    <t>4.1 Beneficios post empleo</t>
  </si>
  <si>
    <t>4.2 TES</t>
  </si>
  <si>
    <t>4.3 Títulos de deuda privada</t>
  </si>
  <si>
    <t>5. Resultados acumulados proceso de convergencia a NIIF</t>
  </si>
  <si>
    <t>6. Resultados por cambios en política contable - adopción NIIF</t>
  </si>
  <si>
    <t xml:space="preserve">7. Resultados de ejercicios anteriores </t>
  </si>
  <si>
    <t>8. Resultados del Ejercicio</t>
  </si>
  <si>
    <t>Total Patrimonio</t>
  </si>
  <si>
    <t>Total Pasivo y Patrimonio</t>
  </si>
  <si>
    <r>
      <rPr>
        <b/>
        <vertAlign val="superscript"/>
        <sz val="10"/>
        <color rgb="FFC00000"/>
        <rFont val="Arial"/>
        <family val="2"/>
      </rPr>
      <t xml:space="preserve">1/ </t>
    </r>
    <r>
      <rPr>
        <sz val="10"/>
        <rFont val="Arial"/>
        <family val="2"/>
      </rPr>
      <t>A partir del año 2013 se dejó de netear las reservas y se presentan tanto en el activo como en el pasivo</t>
    </r>
  </si>
  <si>
    <t>A partir del año 2014 se efectuó el ajuste del diferencial cambiario conforme a lo establecido en el Decrero 2386 de 2015, por  $1.045.917</t>
  </si>
  <si>
    <t>A partir del año 2015 se efectuo la aplicación de NIIF, por lo que los siguientes rubros cambian:</t>
  </si>
  <si>
    <t xml:space="preserve">    -Se efectúa el cálculo del Superávit o déficit por beneficios post empleo, mostrándose un valor neto, antes se mostraba el activo por los valores entregados a las fiducias y el pasivo por la obligación.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</si>
</sst>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_);_(@_)"/>
    <numFmt numFmtId="167" formatCode="#,##0.00;\(#,##0.00\)"/>
  </numFmts>
  <fonts count="14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Helv"/>
    </font>
    <font>
      <sz val="9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vertAlign val="superscript"/>
      <sz val="12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vertAlign val="superscript"/>
      <sz val="10"/>
      <color rgb="FFC00000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" fillId="0" borderId="0"/>
    <xf numFmtId="0" fontId="8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3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3" applyFont="1" applyAlignment="1">
      <alignment horizontal="center" wrapText="1"/>
    </xf>
    <xf numFmtId="0" fontId="7" fillId="0" borderId="0" xfId="0" applyFont="1"/>
    <xf numFmtId="165" fontId="5" fillId="0" borderId="0" xfId="1" applyNumberFormat="1" applyFont="1"/>
    <xf numFmtId="165" fontId="5" fillId="0" borderId="0" xfId="0" applyNumberFormat="1" applyFont="1"/>
    <xf numFmtId="0" fontId="7" fillId="0" borderId="0" xfId="0" applyFont="1" applyAlignment="1">
      <alignment horizontal="left" indent="2"/>
    </xf>
    <xf numFmtId="165" fontId="7" fillId="0" borderId="0" xfId="1" applyNumberFormat="1" applyFont="1" applyFill="1"/>
    <xf numFmtId="165" fontId="5" fillId="0" borderId="0" xfId="1" applyNumberFormat="1" applyFont="1" applyFill="1"/>
    <xf numFmtId="0" fontId="10" fillId="3" borderId="3" xfId="0" applyFont="1" applyFill="1" applyBorder="1"/>
    <xf numFmtId="166" fontId="10" fillId="3" borderId="3" xfId="2" applyFont="1" applyFill="1" applyBorder="1" applyProtection="1"/>
    <xf numFmtId="166" fontId="11" fillId="0" borderId="0" xfId="0" applyNumberFormat="1" applyFont="1"/>
    <xf numFmtId="0" fontId="11" fillId="0" borderId="0" xfId="0" applyFont="1"/>
    <xf numFmtId="165" fontId="7" fillId="0" borderId="0" xfId="1" applyNumberFormat="1" applyFont="1"/>
    <xf numFmtId="0" fontId="5" fillId="0" borderId="4" xfId="0" applyFont="1" applyBorder="1"/>
    <xf numFmtId="0" fontId="5" fillId="0" borderId="5" xfId="0" applyFont="1" applyBorder="1" applyAlignment="1">
      <alignment horizontal="left"/>
    </xf>
    <xf numFmtId="49" fontId="7" fillId="0" borderId="5" xfId="0" applyNumberFormat="1" applyFont="1" applyBorder="1" applyAlignment="1">
      <alignment horizontal="left" indent="2"/>
    </xf>
    <xf numFmtId="166" fontId="5" fillId="0" borderId="0" xfId="2" applyFont="1"/>
    <xf numFmtId="166" fontId="5" fillId="0" borderId="0" xfId="0" applyNumberFormat="1" applyFont="1"/>
    <xf numFmtId="0" fontId="8" fillId="0" borderId="0" xfId="0" applyFont="1"/>
    <xf numFmtId="167" fontId="8" fillId="0" borderId="0" xfId="0" applyNumberFormat="1" applyFont="1"/>
    <xf numFmtId="3" fontId="13" fillId="0" borderId="0" xfId="0" applyNumberFormat="1" applyFont="1"/>
    <xf numFmtId="0" fontId="6" fillId="2" borderId="1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4" xr:uid="{C587CBCD-5080-4A5B-A6C1-4A45EEE5F0AA}"/>
    <cellStyle name="Normal_SITUACIÓN FINANCIERA BANCO REPUBLICA" xfId="3" xr:uid="{35C3DCDC-EEC5-4D64-ADF3-DCBCF34984F8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castrru\Configuraci&#243;n%20local\Archivos%20temporales%20de%20Internet\Content.Outlook\7HU3L8MU\cuadrosreserva-public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gutiehe\Mis%20documentos\users\NOTASEF\2008\ELABORADOJFTOGRACE\publicacion\Notas%20Estados%20financieros%20Dic%2031%20de%202008%20-%20definitivo%20para%20monedas%20azul%2015%2001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Ga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quint\Reservas\Conciliaciones\SALDOS%20T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4\04_Ga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%20Aspectos%20tecnicos%20intangibles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elispi\AppData\Local\Microsoft\Windows\Temporary%20Internet%20Files\Content.Outlook\JZR4CIVT\Checklist%20-%20Reconocimiento%20PPY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Hardwa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Proyecto%202009\20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imat4\dco\Documents%20and%20Settings\gcastrru\Configuraci&#243;n%20local\Archivos%20temporales%20de%20Internet\OLK1D\Administradores%20Externos\Conciliaci&#243;n%20mensual%20OPICS%20-%20%20Administrador\2002\Julio\conciliaci&#243;n%20Julio%20Goldman%20Opics.xls?3037ADF4" TargetMode="External"/><Relationship Id="rId1" Type="http://schemas.openxmlformats.org/officeDocument/2006/relationships/externalLinkPath" Target="file:///\\3037ADF4\conciliaci&#243;n%20Julio%20Goldman%20Opic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is%20documentos\DCO\NIIF\Intangibles\aspectos%20tecnicos\NIIF%20INTANGI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</sheetNames>
    <sheetDataSet>
      <sheetData sheetId="0">
        <row r="2">
          <cell r="K2">
            <v>2243.59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moneda"/>
      <sheetName val="Definitivo"/>
    </sheetNames>
    <sheetDataSet>
      <sheetData sheetId="0" refreshError="1"/>
      <sheetData sheetId="1">
        <row r="32">
          <cell r="A32">
            <v>2243.59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Contratos"/>
      <sheetName val="PagosContrat"/>
      <sheetName val="Axo_Ejec"/>
      <sheetName val="Hoja1"/>
      <sheetName val="DetalladoSW"/>
      <sheetName val="Hoja2"/>
      <sheetName val="Cedec-Cenit y Cud"/>
      <sheetName val="DetalladoSW (2)"/>
      <sheetName val="SG-MR"/>
      <sheetName val="CTS Fin"/>
      <sheetName val="PagosCTS Fin"/>
      <sheetName val="Resumen"/>
      <sheetName val="Resumen(2)"/>
      <sheetName val="Reclasificaciones"/>
    </sheetNames>
    <sheetDataSet>
      <sheetData sheetId="0" refreshError="1"/>
      <sheetData sheetId="1" refreshError="1"/>
      <sheetData sheetId="2" refreshError="1"/>
      <sheetData sheetId="3">
        <row r="145">
          <cell r="A145">
            <v>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RIBPASIVONUEVO"/>
      <sheetName val="ATRIBINDFAEP"/>
      <sheetName val="VIVF"/>
      <sheetName val="MES ACTUAL"/>
      <sheetName val="RDTOS"/>
      <sheetName val="ATRIBINDICE2"/>
      <sheetName val="ATRIBINDICE"/>
      <sheetName val="SALDOS"/>
      <sheetName val="COMPOSIC"/>
      <sheetName val="AYUDA"/>
      <sheetName val="MOVIMIENTO"/>
      <sheetName val="INDICE"/>
      <sheetName val="TCAMBIO"/>
      <sheetName val="CURVA"/>
      <sheetName val="ATRIBUCION"/>
      <sheetName val="INFORMACION"/>
    </sheetNames>
    <sheetDataSet>
      <sheetData sheetId="0" refreshError="1"/>
      <sheetData sheetId="1" refreshError="1"/>
      <sheetData sheetId="2" refreshError="1">
        <row r="5">
          <cell r="F5">
            <v>1.0009659868273664</v>
          </cell>
        </row>
        <row r="6">
          <cell r="F6">
            <v>1.0046719061123166</v>
          </cell>
        </row>
        <row r="7">
          <cell r="F7">
            <v>0.99964157065506953</v>
          </cell>
        </row>
        <row r="8">
          <cell r="F8">
            <v>1.0007619006230317</v>
          </cell>
        </row>
        <row r="9">
          <cell r="F9">
            <v>0.997052782605518</v>
          </cell>
        </row>
        <row r="10">
          <cell r="F10">
            <v>0.99898621353033745</v>
          </cell>
        </row>
        <row r="11">
          <cell r="F11">
            <v>0.99913262882943943</v>
          </cell>
        </row>
        <row r="12">
          <cell r="F12">
            <v>0.99803157132914022</v>
          </cell>
        </row>
        <row r="13">
          <cell r="F13">
            <v>1.0024979284922906</v>
          </cell>
        </row>
        <row r="14">
          <cell r="F14">
            <v>1.0009889115323503</v>
          </cell>
        </row>
        <row r="15">
          <cell r="F15">
            <v>0.99883307172078739</v>
          </cell>
        </row>
        <row r="16">
          <cell r="F16">
            <v>1.0015964535144952</v>
          </cell>
        </row>
        <row r="17">
          <cell r="F17">
            <v>1.0002553976030735</v>
          </cell>
        </row>
        <row r="18">
          <cell r="F18">
            <v>1.0021974566719756</v>
          </cell>
        </row>
        <row r="19">
          <cell r="F19">
            <v>0.99942974919782401</v>
          </cell>
        </row>
        <row r="20">
          <cell r="F20">
            <v>1.0013271185991321</v>
          </cell>
        </row>
        <row r="21">
          <cell r="F21">
            <v>1.0002390959638734</v>
          </cell>
        </row>
        <row r="22">
          <cell r="F22">
            <v>0.99849309921801821</v>
          </cell>
        </row>
        <row r="23">
          <cell r="F23">
            <v>0.99973112835301292</v>
          </cell>
        </row>
        <row r="24">
          <cell r="F24">
            <v>1.0013296331440664</v>
          </cell>
        </row>
      </sheetData>
      <sheetData sheetId="3" refreshError="1">
        <row r="3">
          <cell r="AG3">
            <v>2000</v>
          </cell>
        </row>
        <row r="4">
          <cell r="AG4">
            <v>2001</v>
          </cell>
        </row>
        <row r="5">
          <cell r="AG5">
            <v>2002</v>
          </cell>
        </row>
      </sheetData>
      <sheetData sheetId="4" refreshError="1">
        <row r="2">
          <cell r="A2" t="str">
            <v>FECHA</v>
          </cell>
          <cell r="Q2" t="str">
            <v>FECHA</v>
          </cell>
          <cell r="R2" t="str">
            <v>INDICE</v>
          </cell>
          <cell r="S2" t="str">
            <v>BR-II</v>
          </cell>
          <cell r="T2" t="str">
            <v>BR-I</v>
          </cell>
          <cell r="U2" t="str">
            <v>BR</v>
          </cell>
          <cell r="V2" t="str">
            <v>JPMORGAN</v>
          </cell>
          <cell r="W2" t="str">
            <v>BARCLAYS</v>
          </cell>
          <cell r="X2" t="str">
            <v>GOLDMAN</v>
          </cell>
          <cell r="Y2" t="str">
            <v>FAEP</v>
          </cell>
          <cell r="Z2" t="str">
            <v>ABN-AMRO</v>
          </cell>
          <cell r="AA2" t="str">
            <v>UBS</v>
          </cell>
          <cell r="AB2" t="str">
            <v>IND FAEP</v>
          </cell>
          <cell r="AC2" t="str">
            <v>FAEP BCOL</v>
          </cell>
          <cell r="AD2" t="str">
            <v>KDTO</v>
          </cell>
          <cell r="AE2" t="str">
            <v>IND. BR-II</v>
          </cell>
          <cell r="BI2" t="str">
            <v>FECHA</v>
          </cell>
          <cell r="BJ2" t="str">
            <v>INDICE</v>
          </cell>
          <cell r="BK2" t="str">
            <v>BR-II</v>
          </cell>
          <cell r="BL2" t="str">
            <v>BR-I</v>
          </cell>
          <cell r="BM2" t="str">
            <v>BR</v>
          </cell>
          <cell r="BN2" t="str">
            <v>JPMORGAN</v>
          </cell>
          <cell r="BO2" t="str">
            <v>BARCLAYS</v>
          </cell>
          <cell r="BP2" t="str">
            <v>GOLDMAN</v>
          </cell>
          <cell r="BQ2" t="str">
            <v>FAEP</v>
          </cell>
          <cell r="BR2" t="str">
            <v>ABN-AMRO</v>
          </cell>
          <cell r="BS2" t="str">
            <v>UBS</v>
          </cell>
          <cell r="BT2" t="str">
            <v>IND FAEP</v>
          </cell>
          <cell r="BU2" t="str">
            <v>FAEP BCOL</v>
          </cell>
          <cell r="BV2" t="str">
            <v>KDTO</v>
          </cell>
          <cell r="CR2" t="str">
            <v>FECHA</v>
          </cell>
          <cell r="CS2" t="str">
            <v>INDICE</v>
          </cell>
          <cell r="CT2" t="str">
            <v>BR-II</v>
          </cell>
          <cell r="CU2" t="str">
            <v>BR-I</v>
          </cell>
          <cell r="CV2" t="str">
            <v>BR</v>
          </cell>
          <cell r="CW2" t="str">
            <v>JPMORGAN</v>
          </cell>
          <cell r="CX2" t="str">
            <v>BARCLAYS</v>
          </cell>
          <cell r="CY2" t="str">
            <v>GOLDMAN</v>
          </cell>
          <cell r="CZ2" t="str">
            <v>FAEP</v>
          </cell>
          <cell r="DA2" t="str">
            <v>ABN-AMRO</v>
          </cell>
        </row>
        <row r="3">
          <cell r="A3">
            <v>34515</v>
          </cell>
          <cell r="Q3">
            <v>34515</v>
          </cell>
          <cell r="BI3">
            <v>34515</v>
          </cell>
        </row>
        <row r="4">
          <cell r="A4">
            <v>34546</v>
          </cell>
          <cell r="Q4">
            <v>34546</v>
          </cell>
          <cell r="BI4">
            <v>34546</v>
          </cell>
          <cell r="DP4">
            <v>37529</v>
          </cell>
          <cell r="DS4" t="str">
            <v>INDICE</v>
          </cell>
          <cell r="DT4" t="str">
            <v>IND. BR-II</v>
          </cell>
          <cell r="DU4" t="str">
            <v>BR-II</v>
          </cell>
          <cell r="DV4" t="str">
            <v>BR-I</v>
          </cell>
          <cell r="DW4" t="str">
            <v>BR</v>
          </cell>
          <cell r="DX4" t="str">
            <v>JPMORGAN</v>
          </cell>
          <cell r="DY4" t="str">
            <v>BARCLAYS</v>
          </cell>
          <cell r="DZ4" t="str">
            <v>GOLDMAN</v>
          </cell>
        </row>
        <row r="5">
          <cell r="A5">
            <v>34577</v>
          </cell>
          <cell r="Q5">
            <v>34577</v>
          </cell>
          <cell r="BI5">
            <v>34577</v>
          </cell>
        </row>
        <row r="6">
          <cell r="A6">
            <v>34607</v>
          </cell>
          <cell r="Q6">
            <v>34607</v>
          </cell>
          <cell r="BI6">
            <v>34607</v>
          </cell>
        </row>
        <row r="7">
          <cell r="A7">
            <v>34638</v>
          </cell>
          <cell r="Q7">
            <v>34638</v>
          </cell>
          <cell r="BI7">
            <v>34638</v>
          </cell>
        </row>
        <row r="8">
          <cell r="A8">
            <v>34668</v>
          </cell>
          <cell r="Q8">
            <v>34668</v>
          </cell>
          <cell r="BI8">
            <v>34668</v>
          </cell>
        </row>
        <row r="9">
          <cell r="A9">
            <v>34699</v>
          </cell>
          <cell r="Q9">
            <v>34699</v>
          </cell>
          <cell r="BI9">
            <v>34699</v>
          </cell>
        </row>
        <row r="10">
          <cell r="A10">
            <v>34730</v>
          </cell>
          <cell r="Q10">
            <v>34730</v>
          </cell>
          <cell r="BI10">
            <v>34730</v>
          </cell>
        </row>
        <row r="11">
          <cell r="A11">
            <v>34758</v>
          </cell>
          <cell r="Q11">
            <v>34758</v>
          </cell>
          <cell r="BI11">
            <v>34758</v>
          </cell>
        </row>
        <row r="12">
          <cell r="A12">
            <v>34789</v>
          </cell>
          <cell r="Q12">
            <v>34789</v>
          </cell>
          <cell r="BI12">
            <v>34789</v>
          </cell>
        </row>
        <row r="13">
          <cell r="A13">
            <v>34819</v>
          </cell>
          <cell r="Q13">
            <v>34819</v>
          </cell>
          <cell r="BI13">
            <v>34819</v>
          </cell>
        </row>
        <row r="14">
          <cell r="A14">
            <v>34850</v>
          </cell>
          <cell r="Q14">
            <v>34850</v>
          </cell>
          <cell r="BI14">
            <v>34850</v>
          </cell>
        </row>
        <row r="15">
          <cell r="A15">
            <v>34880</v>
          </cell>
          <cell r="Q15">
            <v>34880</v>
          </cell>
          <cell r="BI15">
            <v>34880</v>
          </cell>
        </row>
        <row r="16">
          <cell r="A16">
            <v>34911</v>
          </cell>
          <cell r="Q16">
            <v>34911</v>
          </cell>
          <cell r="BI16">
            <v>34911</v>
          </cell>
        </row>
        <row r="17">
          <cell r="A17">
            <v>34942</v>
          </cell>
          <cell r="Q17">
            <v>34942</v>
          </cell>
          <cell r="BI17">
            <v>34942</v>
          </cell>
        </row>
        <row r="18">
          <cell r="A18">
            <v>34972</v>
          </cell>
          <cell r="Q18">
            <v>34972</v>
          </cell>
          <cell r="BI18">
            <v>34972</v>
          </cell>
        </row>
        <row r="19">
          <cell r="A19">
            <v>35003</v>
          </cell>
          <cell r="Q19">
            <v>35003</v>
          </cell>
          <cell r="BI19">
            <v>35003</v>
          </cell>
        </row>
        <row r="20">
          <cell r="A20">
            <v>35033</v>
          </cell>
          <cell r="Q20">
            <v>35033</v>
          </cell>
          <cell r="BI20">
            <v>35033</v>
          </cell>
        </row>
        <row r="21">
          <cell r="A21">
            <v>35064</v>
          </cell>
          <cell r="Q21">
            <v>35064</v>
          </cell>
          <cell r="BI21">
            <v>35064</v>
          </cell>
        </row>
        <row r="22">
          <cell r="A22">
            <v>35095</v>
          </cell>
          <cell r="Q22">
            <v>35095</v>
          </cell>
          <cell r="BI22">
            <v>35095</v>
          </cell>
        </row>
        <row r="23">
          <cell r="A23">
            <v>35124</v>
          </cell>
          <cell r="Q23">
            <v>35124</v>
          </cell>
          <cell r="BI23">
            <v>35124</v>
          </cell>
        </row>
        <row r="24">
          <cell r="A24">
            <v>35155</v>
          </cell>
          <cell r="Q24">
            <v>35155</v>
          </cell>
          <cell r="BI24">
            <v>35155</v>
          </cell>
        </row>
        <row r="25">
          <cell r="A25">
            <v>35185</v>
          </cell>
          <cell r="Q25">
            <v>35185</v>
          </cell>
          <cell r="BI25">
            <v>35185</v>
          </cell>
        </row>
        <row r="26">
          <cell r="A26">
            <v>35216</v>
          </cell>
          <cell r="Q26">
            <v>35216</v>
          </cell>
          <cell r="BI26">
            <v>35216</v>
          </cell>
        </row>
        <row r="27">
          <cell r="A27">
            <v>35246</v>
          </cell>
          <cell r="Q27">
            <v>35246</v>
          </cell>
          <cell r="BI27">
            <v>35246</v>
          </cell>
        </row>
        <row r="28">
          <cell r="A28">
            <v>35277</v>
          </cell>
          <cell r="Q28">
            <v>35277</v>
          </cell>
          <cell r="BI28">
            <v>35277</v>
          </cell>
        </row>
        <row r="29">
          <cell r="A29">
            <v>35308</v>
          </cell>
          <cell r="Q29">
            <v>35308</v>
          </cell>
          <cell r="BI29">
            <v>35308</v>
          </cell>
        </row>
        <row r="30">
          <cell r="A30">
            <v>35338</v>
          </cell>
          <cell r="Q30">
            <v>35338</v>
          </cell>
          <cell r="BI30">
            <v>35338</v>
          </cell>
        </row>
        <row r="31">
          <cell r="A31">
            <v>35369</v>
          </cell>
          <cell r="Q31">
            <v>35369</v>
          </cell>
          <cell r="BI31">
            <v>35369</v>
          </cell>
        </row>
        <row r="32">
          <cell r="A32">
            <v>35399</v>
          </cell>
          <cell r="Q32">
            <v>35399</v>
          </cell>
          <cell r="BI32">
            <v>35399</v>
          </cell>
        </row>
        <row r="33">
          <cell r="A33">
            <v>35430</v>
          </cell>
          <cell r="Q33">
            <v>35430</v>
          </cell>
          <cell r="BI33">
            <v>35430</v>
          </cell>
        </row>
        <row r="34">
          <cell r="A34">
            <v>35461</v>
          </cell>
          <cell r="Q34">
            <v>35461</v>
          </cell>
          <cell r="BI34">
            <v>35461</v>
          </cell>
        </row>
        <row r="35">
          <cell r="A35">
            <v>35489</v>
          </cell>
          <cell r="Q35">
            <v>35489</v>
          </cell>
          <cell r="BI35">
            <v>35489</v>
          </cell>
        </row>
        <row r="36">
          <cell r="A36">
            <v>35520</v>
          </cell>
          <cell r="Q36">
            <v>35520</v>
          </cell>
          <cell r="BI36">
            <v>35520</v>
          </cell>
        </row>
        <row r="37">
          <cell r="A37">
            <v>35550</v>
          </cell>
          <cell r="Q37">
            <v>35550</v>
          </cell>
          <cell r="BI37">
            <v>35550</v>
          </cell>
        </row>
        <row r="38">
          <cell r="A38">
            <v>35581</v>
          </cell>
          <cell r="Q38">
            <v>35581</v>
          </cell>
          <cell r="BI38">
            <v>35581</v>
          </cell>
        </row>
        <row r="39">
          <cell r="A39">
            <v>35611</v>
          </cell>
          <cell r="Q39">
            <v>35611</v>
          </cell>
          <cell r="BI39">
            <v>35611</v>
          </cell>
        </row>
        <row r="40">
          <cell r="A40">
            <v>35642</v>
          </cell>
          <cell r="Q40">
            <v>35642</v>
          </cell>
          <cell r="BI40">
            <v>35642</v>
          </cell>
        </row>
        <row r="41">
          <cell r="A41">
            <v>35673</v>
          </cell>
          <cell r="Q41">
            <v>35673</v>
          </cell>
          <cell r="BI41">
            <v>35673</v>
          </cell>
        </row>
        <row r="42">
          <cell r="A42">
            <v>35703</v>
          </cell>
          <cell r="Q42">
            <v>35703</v>
          </cell>
          <cell r="BI42">
            <v>35703</v>
          </cell>
        </row>
        <row r="43">
          <cell r="A43">
            <v>35734</v>
          </cell>
          <cell r="Q43">
            <v>35734</v>
          </cell>
          <cell r="BI43">
            <v>35734</v>
          </cell>
        </row>
        <row r="44">
          <cell r="A44">
            <v>35764</v>
          </cell>
          <cell r="Q44">
            <v>35764</v>
          </cell>
          <cell r="BI44">
            <v>35764</v>
          </cell>
        </row>
        <row r="45">
          <cell r="A45">
            <v>35795</v>
          </cell>
          <cell r="Q45">
            <v>35795</v>
          </cell>
          <cell r="BI45">
            <v>35795</v>
          </cell>
        </row>
        <row r="46">
          <cell r="A46">
            <v>35826</v>
          </cell>
          <cell r="Q46">
            <v>35826</v>
          </cell>
          <cell r="BI46">
            <v>35826</v>
          </cell>
        </row>
        <row r="47">
          <cell r="A47">
            <v>35854</v>
          </cell>
          <cell r="Q47">
            <v>35854</v>
          </cell>
          <cell r="BI47">
            <v>35854</v>
          </cell>
        </row>
        <row r="48">
          <cell r="A48">
            <v>35885</v>
          </cell>
          <cell r="Q48">
            <v>35885</v>
          </cell>
          <cell r="BI48">
            <v>35885</v>
          </cell>
        </row>
        <row r="49">
          <cell r="A49">
            <v>35915</v>
          </cell>
          <cell r="Q49">
            <v>35915</v>
          </cell>
          <cell r="BI49">
            <v>35915</v>
          </cell>
        </row>
        <row r="50">
          <cell r="A50">
            <v>35946</v>
          </cell>
          <cell r="Q50">
            <v>35946</v>
          </cell>
          <cell r="BI50">
            <v>35946</v>
          </cell>
        </row>
        <row r="51">
          <cell r="A51">
            <v>35976</v>
          </cell>
          <cell r="Q51">
            <v>35976</v>
          </cell>
          <cell r="BI51">
            <v>35976</v>
          </cell>
        </row>
        <row r="52">
          <cell r="A52">
            <v>36007</v>
          </cell>
          <cell r="Q52">
            <v>36007</v>
          </cell>
          <cell r="BI52">
            <v>36007</v>
          </cell>
        </row>
        <row r="53">
          <cell r="A53">
            <v>36038</v>
          </cell>
          <cell r="Q53">
            <v>36038</v>
          </cell>
          <cell r="BI53">
            <v>36038</v>
          </cell>
        </row>
        <row r="54">
          <cell r="A54">
            <v>36068</v>
          </cell>
          <cell r="Q54">
            <v>36068</v>
          </cell>
          <cell r="BI54">
            <v>36068</v>
          </cell>
        </row>
        <row r="55">
          <cell r="A55">
            <v>36099</v>
          </cell>
          <cell r="Q55">
            <v>36099</v>
          </cell>
          <cell r="BI55">
            <v>36099</v>
          </cell>
        </row>
        <row r="56">
          <cell r="A56">
            <v>36129</v>
          </cell>
          <cell r="Q56">
            <v>36129</v>
          </cell>
          <cell r="BI56">
            <v>36129</v>
          </cell>
        </row>
        <row r="57">
          <cell r="A57">
            <v>36160</v>
          </cell>
          <cell r="Q57">
            <v>36160</v>
          </cell>
          <cell r="BI57">
            <v>36160</v>
          </cell>
        </row>
        <row r="58">
          <cell r="A58">
            <v>36191</v>
          </cell>
          <cell r="Q58">
            <v>36191</v>
          </cell>
          <cell r="BI58">
            <v>36191</v>
          </cell>
        </row>
        <row r="59">
          <cell r="A59">
            <v>36219</v>
          </cell>
          <cell r="Q59">
            <v>36219</v>
          </cell>
          <cell r="BI59">
            <v>36219</v>
          </cell>
        </row>
        <row r="60">
          <cell r="A60">
            <v>36250</v>
          </cell>
          <cell r="Q60">
            <v>36250</v>
          </cell>
          <cell r="BI60">
            <v>36250</v>
          </cell>
        </row>
        <row r="61">
          <cell r="A61">
            <v>36280</v>
          </cell>
          <cell r="Q61">
            <v>36280</v>
          </cell>
          <cell r="BI61">
            <v>36280</v>
          </cell>
        </row>
        <row r="62">
          <cell r="A62">
            <v>36311</v>
          </cell>
          <cell r="Q62">
            <v>36311</v>
          </cell>
          <cell r="BI62">
            <v>36311</v>
          </cell>
        </row>
        <row r="63">
          <cell r="A63">
            <v>36341</v>
          </cell>
          <cell r="Q63">
            <v>36341</v>
          </cell>
          <cell r="BI63">
            <v>36341</v>
          </cell>
        </row>
        <row r="64">
          <cell r="A64">
            <v>36372</v>
          </cell>
          <cell r="Q64">
            <v>36372</v>
          </cell>
          <cell r="BI64">
            <v>36372</v>
          </cell>
        </row>
        <row r="65">
          <cell r="A65">
            <v>36403</v>
          </cell>
          <cell r="Q65">
            <v>36403</v>
          </cell>
          <cell r="BI65">
            <v>36403</v>
          </cell>
        </row>
        <row r="66">
          <cell r="A66">
            <v>36433</v>
          </cell>
          <cell r="Q66">
            <v>36433</v>
          </cell>
          <cell r="BI66">
            <v>36433</v>
          </cell>
        </row>
        <row r="67">
          <cell r="A67">
            <v>36464</v>
          </cell>
          <cell r="Q67">
            <v>36464</v>
          </cell>
          <cell r="BI67">
            <v>36464</v>
          </cell>
        </row>
        <row r="68">
          <cell r="A68">
            <v>36494</v>
          </cell>
          <cell r="Q68">
            <v>36494</v>
          </cell>
          <cell r="BI68">
            <v>36494</v>
          </cell>
        </row>
        <row r="69">
          <cell r="A69">
            <v>36525</v>
          </cell>
          <cell r="Q69">
            <v>36525</v>
          </cell>
          <cell r="BI69">
            <v>36525</v>
          </cell>
        </row>
        <row r="70">
          <cell r="A70">
            <v>36556</v>
          </cell>
          <cell r="Q70">
            <v>36556</v>
          </cell>
          <cell r="BI70">
            <v>36556</v>
          </cell>
        </row>
        <row r="71">
          <cell r="A71">
            <v>36585</v>
          </cell>
          <cell r="Q71">
            <v>36585</v>
          </cell>
          <cell r="BI71">
            <v>36585</v>
          </cell>
        </row>
        <row r="72">
          <cell r="A72">
            <v>36616</v>
          </cell>
          <cell r="Q72">
            <v>36616</v>
          </cell>
          <cell r="BI72">
            <v>36616</v>
          </cell>
        </row>
        <row r="73">
          <cell r="A73">
            <v>36646</v>
          </cell>
          <cell r="Q73">
            <v>36646</v>
          </cell>
          <cell r="BI73">
            <v>36646</v>
          </cell>
        </row>
        <row r="74">
          <cell r="A74">
            <v>36677</v>
          </cell>
          <cell r="Q74">
            <v>36677</v>
          </cell>
          <cell r="BI74">
            <v>36677</v>
          </cell>
        </row>
        <row r="75">
          <cell r="A75">
            <v>36707</v>
          </cell>
          <cell r="Q75">
            <v>36707</v>
          </cell>
          <cell r="BI75">
            <v>36707</v>
          </cell>
        </row>
        <row r="76">
          <cell r="A76">
            <v>36738</v>
          </cell>
          <cell r="Q76">
            <v>36738</v>
          </cell>
          <cell r="BI76">
            <v>36738</v>
          </cell>
        </row>
        <row r="77">
          <cell r="A77">
            <v>36769</v>
          </cell>
          <cell r="Q77">
            <v>36769</v>
          </cell>
          <cell r="BI77">
            <v>36769</v>
          </cell>
        </row>
        <row r="78">
          <cell r="A78">
            <v>36799</v>
          </cell>
          <cell r="Q78">
            <v>36799</v>
          </cell>
          <cell r="BI78">
            <v>36799</v>
          </cell>
        </row>
        <row r="79">
          <cell r="A79">
            <v>36830</v>
          </cell>
          <cell r="Q79">
            <v>36830</v>
          </cell>
          <cell r="BI79">
            <v>36830</v>
          </cell>
        </row>
        <row r="80">
          <cell r="A80">
            <v>36860</v>
          </cell>
          <cell r="Q80">
            <v>36860</v>
          </cell>
          <cell r="BI80">
            <v>36860</v>
          </cell>
        </row>
        <row r="81">
          <cell r="A81">
            <v>36891</v>
          </cell>
          <cell r="Q81">
            <v>36891</v>
          </cell>
          <cell r="BI81">
            <v>36891</v>
          </cell>
        </row>
        <row r="82">
          <cell r="A82">
            <v>36922</v>
          </cell>
          <cell r="Q82">
            <v>36922</v>
          </cell>
          <cell r="BI82">
            <v>36922</v>
          </cell>
        </row>
        <row r="83">
          <cell r="A83">
            <v>36950</v>
          </cell>
          <cell r="Q83">
            <v>36950</v>
          </cell>
          <cell r="BI83">
            <v>36950</v>
          </cell>
        </row>
        <row r="84">
          <cell r="A84">
            <v>36981</v>
          </cell>
          <cell r="Q84">
            <v>36981</v>
          </cell>
          <cell r="BI84">
            <v>36981</v>
          </cell>
        </row>
        <row r="85">
          <cell r="A85">
            <v>37011</v>
          </cell>
          <cell r="Q85">
            <v>37011</v>
          </cell>
          <cell r="BI85">
            <v>37011</v>
          </cell>
        </row>
        <row r="86">
          <cell r="A86">
            <v>37042</v>
          </cell>
          <cell r="Q86">
            <v>37042</v>
          </cell>
          <cell r="BI86">
            <v>37042</v>
          </cell>
        </row>
        <row r="87">
          <cell r="A87">
            <v>37072</v>
          </cell>
          <cell r="Q87">
            <v>37072</v>
          </cell>
          <cell r="BI87">
            <v>37072</v>
          </cell>
        </row>
        <row r="88">
          <cell r="A88">
            <v>37103</v>
          </cell>
          <cell r="Q88">
            <v>37103</v>
          </cell>
          <cell r="BI88">
            <v>37103</v>
          </cell>
        </row>
        <row r="89">
          <cell r="A89">
            <v>37134</v>
          </cell>
          <cell r="Q89">
            <v>37134</v>
          </cell>
          <cell r="BI89">
            <v>37134</v>
          </cell>
        </row>
        <row r="90">
          <cell r="A90">
            <v>37164</v>
          </cell>
          <cell r="Q90">
            <v>37164</v>
          </cell>
          <cell r="BI90">
            <v>37164</v>
          </cell>
        </row>
        <row r="91">
          <cell r="A91">
            <v>37195</v>
          </cell>
          <cell r="Q91">
            <v>37195</v>
          </cell>
          <cell r="BI91">
            <v>37195</v>
          </cell>
        </row>
        <row r="92">
          <cell r="A92">
            <v>37225</v>
          </cell>
          <cell r="Q92">
            <v>37225</v>
          </cell>
          <cell r="BI92">
            <v>37225</v>
          </cell>
        </row>
        <row r="93">
          <cell r="A93">
            <v>37256</v>
          </cell>
          <cell r="Q93">
            <v>37256</v>
          </cell>
          <cell r="BI93">
            <v>37256</v>
          </cell>
        </row>
        <row r="94">
          <cell r="A94">
            <v>37287</v>
          </cell>
          <cell r="Q94">
            <v>37287</v>
          </cell>
          <cell r="BI94">
            <v>37287</v>
          </cell>
        </row>
        <row r="95">
          <cell r="A95">
            <v>37315</v>
          </cell>
          <cell r="Q95">
            <v>37315</v>
          </cell>
          <cell r="BI95">
            <v>37315</v>
          </cell>
        </row>
        <row r="96">
          <cell r="A96">
            <v>37346</v>
          </cell>
          <cell r="Q96">
            <v>37346</v>
          </cell>
          <cell r="BI96">
            <v>37346</v>
          </cell>
        </row>
        <row r="97">
          <cell r="A97">
            <v>37376</v>
          </cell>
          <cell r="Q97">
            <v>37376</v>
          </cell>
          <cell r="BI97">
            <v>37376</v>
          </cell>
        </row>
        <row r="98">
          <cell r="A98">
            <v>37407</v>
          </cell>
          <cell r="Q98">
            <v>37407</v>
          </cell>
          <cell r="BI98">
            <v>37407</v>
          </cell>
        </row>
        <row r="99">
          <cell r="A99">
            <v>37437</v>
          </cell>
          <cell r="Q99">
            <v>37437</v>
          </cell>
          <cell r="BI99">
            <v>37437</v>
          </cell>
        </row>
        <row r="100">
          <cell r="A100">
            <v>37468</v>
          </cell>
          <cell r="Q100">
            <v>37468</v>
          </cell>
          <cell r="BI100">
            <v>37468</v>
          </cell>
        </row>
        <row r="101">
          <cell r="A101">
            <v>37499</v>
          </cell>
          <cell r="Q101">
            <v>37499</v>
          </cell>
          <cell r="BI101">
            <v>37499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>
        <row r="1">
          <cell r="A1" t="str">
            <v>FECHA</v>
          </cell>
          <cell r="B1" t="str">
            <v>EUR</v>
          </cell>
          <cell r="C1" t="str">
            <v>JPY</v>
          </cell>
        </row>
        <row r="2">
          <cell r="A2">
            <v>35095</v>
          </cell>
        </row>
        <row r="3">
          <cell r="A3">
            <v>35124</v>
          </cell>
        </row>
        <row r="4">
          <cell r="A4">
            <v>35155</v>
          </cell>
          <cell r="J4">
            <v>37195</v>
          </cell>
        </row>
        <row r="5">
          <cell r="A5">
            <v>35185</v>
          </cell>
        </row>
        <row r="6">
          <cell r="A6">
            <v>35216</v>
          </cell>
        </row>
        <row r="7">
          <cell r="A7">
            <v>35246</v>
          </cell>
        </row>
        <row r="8">
          <cell r="A8">
            <v>35277</v>
          </cell>
        </row>
        <row r="9">
          <cell r="A9">
            <v>35308</v>
          </cell>
        </row>
        <row r="10">
          <cell r="A10">
            <v>35338</v>
          </cell>
        </row>
        <row r="11">
          <cell r="A11">
            <v>35369</v>
          </cell>
        </row>
        <row r="12">
          <cell r="A12">
            <v>35399</v>
          </cell>
        </row>
        <row r="13">
          <cell r="A13">
            <v>35430</v>
          </cell>
        </row>
        <row r="14">
          <cell r="A14">
            <v>35461</v>
          </cell>
        </row>
        <row r="15">
          <cell r="A15">
            <v>35489</v>
          </cell>
        </row>
        <row r="16">
          <cell r="A16">
            <v>35520</v>
          </cell>
        </row>
        <row r="17">
          <cell r="A17">
            <v>35550</v>
          </cell>
        </row>
        <row r="18">
          <cell r="A18">
            <v>35581</v>
          </cell>
        </row>
        <row r="19">
          <cell r="A19">
            <v>35611</v>
          </cell>
        </row>
        <row r="20">
          <cell r="A20">
            <v>35642</v>
          </cell>
        </row>
        <row r="21">
          <cell r="A21">
            <v>35673</v>
          </cell>
        </row>
        <row r="22">
          <cell r="A22">
            <v>35703</v>
          </cell>
        </row>
        <row r="23">
          <cell r="A23">
            <v>35734</v>
          </cell>
        </row>
        <row r="24">
          <cell r="A24">
            <v>35764</v>
          </cell>
        </row>
        <row r="25">
          <cell r="A25">
            <v>35795</v>
          </cell>
        </row>
        <row r="26">
          <cell r="A26">
            <v>35826</v>
          </cell>
        </row>
        <row r="27">
          <cell r="A27">
            <v>35854</v>
          </cell>
        </row>
        <row r="28">
          <cell r="A28">
            <v>35885</v>
          </cell>
        </row>
        <row r="29">
          <cell r="A29">
            <v>35915</v>
          </cell>
        </row>
        <row r="30">
          <cell r="A30">
            <v>35946</v>
          </cell>
        </row>
        <row r="31">
          <cell r="A31">
            <v>35976</v>
          </cell>
        </row>
        <row r="32">
          <cell r="A32">
            <v>36007</v>
          </cell>
        </row>
        <row r="33">
          <cell r="A33">
            <v>36038</v>
          </cell>
        </row>
        <row r="34">
          <cell r="A34">
            <v>36068</v>
          </cell>
        </row>
        <row r="35">
          <cell r="A35">
            <v>36099</v>
          </cell>
        </row>
        <row r="36">
          <cell r="A36">
            <v>36129</v>
          </cell>
        </row>
        <row r="37">
          <cell r="A37">
            <v>36160</v>
          </cell>
        </row>
        <row r="38">
          <cell r="A38">
            <v>36191</v>
          </cell>
        </row>
        <row r="39">
          <cell r="A39">
            <v>36219</v>
          </cell>
        </row>
        <row r="40">
          <cell r="A40">
            <v>36250</v>
          </cell>
        </row>
        <row r="41">
          <cell r="A41">
            <v>36280</v>
          </cell>
        </row>
        <row r="42">
          <cell r="A42">
            <v>36311</v>
          </cell>
        </row>
        <row r="43">
          <cell r="A43">
            <v>36341</v>
          </cell>
        </row>
        <row r="44">
          <cell r="A44">
            <v>36372</v>
          </cell>
        </row>
        <row r="45">
          <cell r="A45">
            <v>36403</v>
          </cell>
        </row>
        <row r="46">
          <cell r="A46">
            <v>36433</v>
          </cell>
        </row>
        <row r="47">
          <cell r="A47">
            <v>36464</v>
          </cell>
        </row>
        <row r="48">
          <cell r="A48">
            <v>36494</v>
          </cell>
        </row>
        <row r="49">
          <cell r="A49">
            <v>36525</v>
          </cell>
        </row>
        <row r="50">
          <cell r="A50">
            <v>36556</v>
          </cell>
        </row>
        <row r="51">
          <cell r="A51">
            <v>36585</v>
          </cell>
        </row>
        <row r="52">
          <cell r="A52">
            <v>36616</v>
          </cell>
        </row>
        <row r="53">
          <cell r="A53">
            <v>36646</v>
          </cell>
        </row>
        <row r="54">
          <cell r="A54">
            <v>36677</v>
          </cell>
        </row>
        <row r="55">
          <cell r="A55">
            <v>36707</v>
          </cell>
        </row>
        <row r="56">
          <cell r="A56">
            <v>36738</v>
          </cell>
        </row>
        <row r="57">
          <cell r="A57">
            <v>36769</v>
          </cell>
        </row>
        <row r="58">
          <cell r="A58">
            <v>36799</v>
          </cell>
        </row>
        <row r="59">
          <cell r="A59">
            <v>36830</v>
          </cell>
        </row>
        <row r="60">
          <cell r="A60">
            <v>36860</v>
          </cell>
        </row>
        <row r="61">
          <cell r="A61">
            <v>36891</v>
          </cell>
        </row>
        <row r="62">
          <cell r="A62">
            <v>36922</v>
          </cell>
        </row>
        <row r="63">
          <cell r="A63">
            <v>36950</v>
          </cell>
        </row>
        <row r="64">
          <cell r="A64">
            <v>36981</v>
          </cell>
        </row>
        <row r="65">
          <cell r="A65">
            <v>37011</v>
          </cell>
        </row>
        <row r="66">
          <cell r="A66">
            <v>37042</v>
          </cell>
        </row>
        <row r="67">
          <cell r="A67">
            <v>37072</v>
          </cell>
        </row>
        <row r="68">
          <cell r="A68">
            <v>37103</v>
          </cell>
        </row>
        <row r="69">
          <cell r="A69">
            <v>37134</v>
          </cell>
        </row>
        <row r="70">
          <cell r="A70">
            <v>37164</v>
          </cell>
        </row>
        <row r="71">
          <cell r="A71">
            <v>37195</v>
          </cell>
        </row>
        <row r="72">
          <cell r="A72">
            <v>37256</v>
          </cell>
        </row>
        <row r="73">
          <cell r="A73">
            <v>37287</v>
          </cell>
        </row>
        <row r="74">
          <cell r="A74">
            <v>37315</v>
          </cell>
        </row>
        <row r="75">
          <cell r="A75">
            <v>37346</v>
          </cell>
        </row>
        <row r="76">
          <cell r="A76">
            <v>37376</v>
          </cell>
        </row>
        <row r="77">
          <cell r="A77">
            <v>37407</v>
          </cell>
        </row>
        <row r="78">
          <cell r="A78">
            <v>37437</v>
          </cell>
        </row>
        <row r="79">
          <cell r="A79">
            <v>37468</v>
          </cell>
        </row>
        <row r="80">
          <cell r="A80">
            <v>37499</v>
          </cell>
        </row>
        <row r="81">
          <cell r="A81">
            <v>37529</v>
          </cell>
        </row>
      </sheetData>
      <sheetData sheetId="13" refreshError="1">
        <row r="1">
          <cell r="A1" t="str">
            <v>FECHA</v>
          </cell>
          <cell r="K1" t="str">
            <v>CODIGO</v>
          </cell>
        </row>
        <row r="2">
          <cell r="K2" t="str">
            <v>35095USD</v>
          </cell>
        </row>
        <row r="3">
          <cell r="K3" t="str">
            <v>35095EUR</v>
          </cell>
        </row>
        <row r="4">
          <cell r="K4" t="str">
            <v>35095JPY</v>
          </cell>
          <cell r="N4">
            <v>37529</v>
          </cell>
        </row>
        <row r="5">
          <cell r="K5" t="str">
            <v>35124USD</v>
          </cell>
        </row>
        <row r="6">
          <cell r="K6" t="str">
            <v>35124EUR</v>
          </cell>
        </row>
        <row r="7">
          <cell r="K7" t="str">
            <v>35124JPY</v>
          </cell>
        </row>
        <row r="8">
          <cell r="K8" t="str">
            <v>35155USD</v>
          </cell>
        </row>
        <row r="9">
          <cell r="K9" t="str">
            <v>35155EUR</v>
          </cell>
        </row>
        <row r="10">
          <cell r="K10" t="str">
            <v>35155JPY</v>
          </cell>
        </row>
        <row r="11">
          <cell r="K11" t="str">
            <v>35185USD</v>
          </cell>
        </row>
        <row r="12">
          <cell r="K12" t="str">
            <v>35185EUR</v>
          </cell>
        </row>
        <row r="13">
          <cell r="K13" t="str">
            <v>35185JPY</v>
          </cell>
        </row>
        <row r="14">
          <cell r="K14" t="str">
            <v>35216USD</v>
          </cell>
        </row>
        <row r="15">
          <cell r="K15" t="str">
            <v>35216EUR</v>
          </cell>
        </row>
        <row r="16">
          <cell r="K16" t="str">
            <v>35216JPY</v>
          </cell>
        </row>
        <row r="17">
          <cell r="K17" t="str">
            <v>35246USD</v>
          </cell>
        </row>
        <row r="18">
          <cell r="K18" t="str">
            <v>35246EUR</v>
          </cell>
        </row>
        <row r="19">
          <cell r="K19" t="str">
            <v>35246JPY</v>
          </cell>
        </row>
        <row r="20">
          <cell r="K20" t="str">
            <v>35277USD</v>
          </cell>
        </row>
        <row r="21">
          <cell r="K21" t="str">
            <v>35277EUR</v>
          </cell>
        </row>
        <row r="22">
          <cell r="K22" t="str">
            <v>35277JPY</v>
          </cell>
        </row>
        <row r="23">
          <cell r="K23" t="str">
            <v>35308USD</v>
          </cell>
        </row>
        <row r="24">
          <cell r="K24" t="str">
            <v>35308EUR</v>
          </cell>
        </row>
        <row r="25">
          <cell r="K25" t="str">
            <v>35308JPY</v>
          </cell>
        </row>
        <row r="26">
          <cell r="K26" t="str">
            <v>35338USD</v>
          </cell>
        </row>
        <row r="27">
          <cell r="K27" t="str">
            <v>35338EUR</v>
          </cell>
        </row>
        <row r="28">
          <cell r="K28" t="str">
            <v>35338JPY</v>
          </cell>
        </row>
        <row r="29">
          <cell r="K29" t="str">
            <v>35369USD</v>
          </cell>
        </row>
        <row r="30">
          <cell r="K30" t="str">
            <v>35369EUR</v>
          </cell>
        </row>
        <row r="31">
          <cell r="K31" t="str">
            <v>35369JPY</v>
          </cell>
        </row>
        <row r="32">
          <cell r="K32" t="str">
            <v>35399USD</v>
          </cell>
        </row>
        <row r="33">
          <cell r="K33" t="str">
            <v>35399EUR</v>
          </cell>
        </row>
        <row r="34">
          <cell r="K34" t="str">
            <v>35399JPY</v>
          </cell>
        </row>
        <row r="35">
          <cell r="K35" t="str">
            <v>35430USD</v>
          </cell>
        </row>
        <row r="36">
          <cell r="K36" t="str">
            <v>35430EUR</v>
          </cell>
        </row>
        <row r="37">
          <cell r="K37" t="str">
            <v>35430JPY</v>
          </cell>
        </row>
        <row r="38">
          <cell r="K38" t="str">
            <v>35461USD</v>
          </cell>
        </row>
        <row r="39">
          <cell r="K39" t="str">
            <v>35461EUR</v>
          </cell>
        </row>
        <row r="40">
          <cell r="K40" t="str">
            <v>35461JPY</v>
          </cell>
        </row>
        <row r="41">
          <cell r="K41" t="str">
            <v>35489USD</v>
          </cell>
        </row>
        <row r="42">
          <cell r="K42" t="str">
            <v>35489EUR</v>
          </cell>
        </row>
        <row r="43">
          <cell r="K43" t="str">
            <v>35489JPY</v>
          </cell>
        </row>
        <row r="44">
          <cell r="K44" t="str">
            <v>35520USD</v>
          </cell>
        </row>
        <row r="45">
          <cell r="K45" t="str">
            <v>35520EUR</v>
          </cell>
        </row>
        <row r="46">
          <cell r="K46" t="str">
            <v>35520JPY</v>
          </cell>
        </row>
        <row r="47">
          <cell r="K47" t="str">
            <v>35550USD</v>
          </cell>
        </row>
        <row r="48">
          <cell r="K48" t="str">
            <v>35550EUR</v>
          </cell>
        </row>
        <row r="49">
          <cell r="K49" t="str">
            <v>35550JPY</v>
          </cell>
        </row>
        <row r="50">
          <cell r="K50" t="str">
            <v>35581USD</v>
          </cell>
        </row>
        <row r="51">
          <cell r="K51" t="str">
            <v>35581EUR</v>
          </cell>
        </row>
        <row r="52">
          <cell r="K52" t="str">
            <v>35581JPY</v>
          </cell>
        </row>
        <row r="53">
          <cell r="K53" t="str">
            <v>35611USD</v>
          </cell>
        </row>
        <row r="54">
          <cell r="K54" t="str">
            <v>35611EUR</v>
          </cell>
        </row>
        <row r="55">
          <cell r="K55" t="str">
            <v>35611JPY</v>
          </cell>
        </row>
        <row r="56">
          <cell r="K56" t="str">
            <v>35642USD</v>
          </cell>
        </row>
        <row r="57">
          <cell r="K57" t="str">
            <v>35642EUR</v>
          </cell>
        </row>
        <row r="58">
          <cell r="K58" t="str">
            <v>35642JPY</v>
          </cell>
        </row>
        <row r="59">
          <cell r="K59" t="str">
            <v>35673USD</v>
          </cell>
        </row>
        <row r="60">
          <cell r="K60" t="str">
            <v>35673EUR</v>
          </cell>
        </row>
        <row r="61">
          <cell r="K61" t="str">
            <v>35673JPY</v>
          </cell>
        </row>
        <row r="62">
          <cell r="K62" t="str">
            <v>35703USD</v>
          </cell>
        </row>
        <row r="63">
          <cell r="K63" t="str">
            <v>35703EUR</v>
          </cell>
        </row>
        <row r="64">
          <cell r="K64" t="str">
            <v>35703JPY</v>
          </cell>
        </row>
        <row r="65">
          <cell r="K65" t="str">
            <v>35734USD</v>
          </cell>
        </row>
        <row r="66">
          <cell r="K66" t="str">
            <v>35734EUR</v>
          </cell>
        </row>
        <row r="67">
          <cell r="K67" t="str">
            <v>35734JPY</v>
          </cell>
        </row>
        <row r="68">
          <cell r="K68" t="str">
            <v>35764USD</v>
          </cell>
        </row>
        <row r="69">
          <cell r="K69" t="str">
            <v>35764EUR</v>
          </cell>
        </row>
        <row r="70">
          <cell r="K70" t="str">
            <v>35764JPY</v>
          </cell>
        </row>
        <row r="71">
          <cell r="K71" t="str">
            <v>35795USD</v>
          </cell>
        </row>
        <row r="72">
          <cell r="K72" t="str">
            <v>35795EUR</v>
          </cell>
        </row>
        <row r="73">
          <cell r="K73" t="str">
            <v>35795JPY</v>
          </cell>
        </row>
        <row r="74">
          <cell r="K74" t="str">
            <v>35826USD</v>
          </cell>
        </row>
        <row r="75">
          <cell r="K75" t="str">
            <v>35826EUR</v>
          </cell>
        </row>
        <row r="76">
          <cell r="K76" t="str">
            <v>35826JPY</v>
          </cell>
        </row>
        <row r="77">
          <cell r="K77" t="str">
            <v>35854USD</v>
          </cell>
        </row>
        <row r="78">
          <cell r="K78" t="str">
            <v>35854EUR</v>
          </cell>
        </row>
        <row r="79">
          <cell r="K79" t="str">
            <v>35854JPY</v>
          </cell>
        </row>
        <row r="80">
          <cell r="K80" t="str">
            <v>35885USD</v>
          </cell>
        </row>
        <row r="81">
          <cell r="K81" t="str">
            <v>35885EUR</v>
          </cell>
        </row>
        <row r="82">
          <cell r="K82" t="str">
            <v>35885JPY</v>
          </cell>
        </row>
        <row r="83">
          <cell r="K83" t="str">
            <v>35915USD</v>
          </cell>
        </row>
        <row r="84">
          <cell r="K84" t="str">
            <v>35915EUR</v>
          </cell>
        </row>
        <row r="85">
          <cell r="K85" t="str">
            <v>35915JPY</v>
          </cell>
        </row>
        <row r="86">
          <cell r="K86" t="str">
            <v>35946USD</v>
          </cell>
        </row>
        <row r="87">
          <cell r="K87" t="str">
            <v>35946EUR</v>
          </cell>
        </row>
        <row r="88">
          <cell r="K88" t="str">
            <v>35946JPY</v>
          </cell>
        </row>
        <row r="89">
          <cell r="K89" t="str">
            <v>35976USD</v>
          </cell>
        </row>
        <row r="90">
          <cell r="K90" t="str">
            <v>35976EUR</v>
          </cell>
        </row>
        <row r="91">
          <cell r="K91" t="str">
            <v>35976JPY</v>
          </cell>
        </row>
        <row r="92">
          <cell r="K92" t="str">
            <v>36007USD</v>
          </cell>
        </row>
        <row r="93">
          <cell r="K93" t="str">
            <v>36007EUR</v>
          </cell>
        </row>
        <row r="94">
          <cell r="K94" t="str">
            <v>36007JPY</v>
          </cell>
        </row>
        <row r="95">
          <cell r="K95" t="str">
            <v>36038USD</v>
          </cell>
        </row>
        <row r="96">
          <cell r="K96" t="str">
            <v>36038EUR</v>
          </cell>
        </row>
        <row r="97">
          <cell r="K97" t="str">
            <v>36038JPY</v>
          </cell>
        </row>
        <row r="98">
          <cell r="K98" t="str">
            <v>36068USD</v>
          </cell>
        </row>
        <row r="99">
          <cell r="K99" t="str">
            <v>36068EUR</v>
          </cell>
        </row>
        <row r="100">
          <cell r="K100" t="str">
            <v>36068JPY</v>
          </cell>
        </row>
        <row r="101">
          <cell r="K101" t="str">
            <v>36099USD</v>
          </cell>
        </row>
        <row r="102">
          <cell r="K102" t="str">
            <v>36099EUR</v>
          </cell>
        </row>
        <row r="103">
          <cell r="K103" t="str">
            <v>36099JPY</v>
          </cell>
        </row>
        <row r="104">
          <cell r="K104" t="str">
            <v>36129USD</v>
          </cell>
        </row>
        <row r="105">
          <cell r="K105" t="str">
            <v>36129EUR</v>
          </cell>
        </row>
        <row r="106">
          <cell r="K106" t="str">
            <v>36129JPY</v>
          </cell>
        </row>
        <row r="107">
          <cell r="K107" t="str">
            <v>36160USD</v>
          </cell>
        </row>
        <row r="108">
          <cell r="K108" t="str">
            <v>36160EUR</v>
          </cell>
        </row>
        <row r="109">
          <cell r="K109" t="str">
            <v>36160JPY</v>
          </cell>
        </row>
        <row r="110">
          <cell r="K110" t="str">
            <v>36191USD</v>
          </cell>
        </row>
        <row r="111">
          <cell r="K111" t="str">
            <v>36191EUR</v>
          </cell>
        </row>
        <row r="112">
          <cell r="K112" t="str">
            <v>36191JPY</v>
          </cell>
        </row>
        <row r="113">
          <cell r="K113" t="str">
            <v>36219USD</v>
          </cell>
        </row>
        <row r="114">
          <cell r="K114" t="str">
            <v>36219EUR</v>
          </cell>
        </row>
        <row r="115">
          <cell r="K115" t="str">
            <v>36219JPY</v>
          </cell>
        </row>
        <row r="116">
          <cell r="K116" t="str">
            <v>36250USD</v>
          </cell>
        </row>
        <row r="117">
          <cell r="K117" t="str">
            <v>36250EUR</v>
          </cell>
        </row>
        <row r="118">
          <cell r="K118" t="str">
            <v>36250JPY</v>
          </cell>
        </row>
        <row r="119">
          <cell r="K119" t="str">
            <v>36280USD</v>
          </cell>
        </row>
        <row r="120">
          <cell r="K120" t="str">
            <v>36280EUR</v>
          </cell>
        </row>
        <row r="121">
          <cell r="K121" t="str">
            <v>36280JPY</v>
          </cell>
        </row>
        <row r="122">
          <cell r="K122" t="str">
            <v>36311USD</v>
          </cell>
        </row>
        <row r="123">
          <cell r="K123" t="str">
            <v>36311EUR</v>
          </cell>
        </row>
        <row r="124">
          <cell r="K124" t="str">
            <v>36311JPY</v>
          </cell>
        </row>
        <row r="125">
          <cell r="K125" t="str">
            <v>36341USD</v>
          </cell>
        </row>
        <row r="126">
          <cell r="K126" t="str">
            <v>36341EUR</v>
          </cell>
        </row>
        <row r="127">
          <cell r="K127" t="str">
            <v>36341JPY</v>
          </cell>
        </row>
        <row r="128">
          <cell r="K128" t="str">
            <v>36372USD</v>
          </cell>
        </row>
        <row r="129">
          <cell r="K129" t="str">
            <v>36372EUR</v>
          </cell>
        </row>
        <row r="130">
          <cell r="K130" t="str">
            <v>36372JPY</v>
          </cell>
        </row>
        <row r="131">
          <cell r="K131" t="str">
            <v>36403USD</v>
          </cell>
        </row>
        <row r="132">
          <cell r="K132" t="str">
            <v>36403EUR</v>
          </cell>
        </row>
        <row r="133">
          <cell r="K133" t="str">
            <v>36403JPY</v>
          </cell>
        </row>
        <row r="134">
          <cell r="K134" t="str">
            <v>36433USD</v>
          </cell>
        </row>
        <row r="135">
          <cell r="K135" t="str">
            <v>36433EUR</v>
          </cell>
        </row>
        <row r="136">
          <cell r="K136" t="str">
            <v>36433JPY</v>
          </cell>
        </row>
        <row r="137">
          <cell r="K137" t="str">
            <v>36464USD</v>
          </cell>
        </row>
        <row r="138">
          <cell r="K138" t="str">
            <v>36464EUR</v>
          </cell>
        </row>
        <row r="139">
          <cell r="K139" t="str">
            <v>36464JPY</v>
          </cell>
        </row>
        <row r="140">
          <cell r="K140" t="str">
            <v>36494USD</v>
          </cell>
        </row>
        <row r="141">
          <cell r="K141" t="str">
            <v>36494EUR</v>
          </cell>
        </row>
        <row r="142">
          <cell r="K142" t="str">
            <v>36494JPY</v>
          </cell>
        </row>
        <row r="143">
          <cell r="K143" t="str">
            <v>36525USD</v>
          </cell>
        </row>
        <row r="144">
          <cell r="K144" t="str">
            <v>36525EUR</v>
          </cell>
        </row>
        <row r="145">
          <cell r="K145" t="str">
            <v>36525JPY</v>
          </cell>
        </row>
        <row r="146">
          <cell r="K146" t="str">
            <v>36556USD</v>
          </cell>
        </row>
        <row r="147">
          <cell r="K147" t="str">
            <v>36556EUR</v>
          </cell>
        </row>
        <row r="148">
          <cell r="K148" t="str">
            <v>36556JPY</v>
          </cell>
        </row>
        <row r="149">
          <cell r="K149" t="str">
            <v>36585USD</v>
          </cell>
        </row>
        <row r="150">
          <cell r="K150" t="str">
            <v>36585EUR</v>
          </cell>
        </row>
        <row r="151">
          <cell r="K151" t="str">
            <v>36585JPY</v>
          </cell>
        </row>
        <row r="152">
          <cell r="K152" t="str">
            <v>36616USD</v>
          </cell>
        </row>
        <row r="153">
          <cell r="K153" t="str">
            <v>36616EUR</v>
          </cell>
        </row>
        <row r="154">
          <cell r="K154" t="str">
            <v>36616JPY</v>
          </cell>
        </row>
        <row r="155">
          <cell r="K155" t="str">
            <v>36646USD</v>
          </cell>
        </row>
        <row r="156">
          <cell r="K156" t="str">
            <v>36646EUR</v>
          </cell>
        </row>
        <row r="157">
          <cell r="K157" t="str">
            <v>36646JPY</v>
          </cell>
        </row>
        <row r="158">
          <cell r="K158" t="str">
            <v>36677USD</v>
          </cell>
        </row>
        <row r="159">
          <cell r="K159" t="str">
            <v>36677EUR</v>
          </cell>
        </row>
        <row r="160">
          <cell r="K160" t="str">
            <v>36677JPY</v>
          </cell>
        </row>
        <row r="161">
          <cell r="K161" t="str">
            <v>36707USD</v>
          </cell>
        </row>
        <row r="162">
          <cell r="K162" t="str">
            <v>36707EUR</v>
          </cell>
        </row>
        <row r="163">
          <cell r="K163" t="str">
            <v>36707JPY</v>
          </cell>
        </row>
        <row r="164">
          <cell r="K164" t="str">
            <v>36738USD</v>
          </cell>
        </row>
        <row r="165">
          <cell r="K165" t="str">
            <v>36738EUR</v>
          </cell>
        </row>
        <row r="166">
          <cell r="K166" t="str">
            <v>36738JPY</v>
          </cell>
        </row>
        <row r="167">
          <cell r="K167" t="str">
            <v>36769USD</v>
          </cell>
        </row>
        <row r="168">
          <cell r="K168" t="str">
            <v>36769EUR</v>
          </cell>
        </row>
        <row r="169">
          <cell r="K169" t="str">
            <v>36769JPY</v>
          </cell>
        </row>
        <row r="170">
          <cell r="K170" t="str">
            <v>36799USD</v>
          </cell>
        </row>
        <row r="171">
          <cell r="K171" t="str">
            <v>36799EUR</v>
          </cell>
        </row>
        <row r="172">
          <cell r="K172" t="str">
            <v>36799JPY</v>
          </cell>
        </row>
        <row r="173">
          <cell r="K173" t="str">
            <v>36830USD</v>
          </cell>
        </row>
        <row r="174">
          <cell r="K174" t="str">
            <v>36830EUR</v>
          </cell>
        </row>
        <row r="175">
          <cell r="K175" t="str">
            <v>36830JPY</v>
          </cell>
        </row>
        <row r="176">
          <cell r="K176" t="str">
            <v>36860USD</v>
          </cell>
        </row>
        <row r="177">
          <cell r="K177" t="str">
            <v>36860EUR</v>
          </cell>
        </row>
        <row r="178">
          <cell r="K178" t="str">
            <v>36860JPY</v>
          </cell>
        </row>
        <row r="179">
          <cell r="K179" t="str">
            <v>36891USD</v>
          </cell>
        </row>
        <row r="180">
          <cell r="K180" t="str">
            <v>36891EUR</v>
          </cell>
        </row>
        <row r="181">
          <cell r="K181" t="str">
            <v>36891JPY</v>
          </cell>
        </row>
        <row r="182">
          <cell r="K182" t="str">
            <v>36922USD</v>
          </cell>
        </row>
        <row r="183">
          <cell r="K183" t="str">
            <v>36922EUR</v>
          </cell>
        </row>
        <row r="184">
          <cell r="K184" t="str">
            <v>36922JPY</v>
          </cell>
        </row>
        <row r="185">
          <cell r="K185" t="str">
            <v>36950USD</v>
          </cell>
        </row>
        <row r="186">
          <cell r="K186" t="str">
            <v>36950EUR</v>
          </cell>
        </row>
        <row r="187">
          <cell r="K187" t="str">
            <v>36950JPY</v>
          </cell>
        </row>
        <row r="188">
          <cell r="K188" t="str">
            <v>36981USD</v>
          </cell>
        </row>
        <row r="189">
          <cell r="K189" t="str">
            <v>36981EUR</v>
          </cell>
        </row>
        <row r="190">
          <cell r="K190" t="str">
            <v>36981JPY</v>
          </cell>
        </row>
        <row r="191">
          <cell r="K191" t="str">
            <v>37011USD</v>
          </cell>
        </row>
        <row r="192">
          <cell r="K192" t="str">
            <v>37011EUR</v>
          </cell>
        </row>
        <row r="193">
          <cell r="K193" t="str">
            <v>37011JPY</v>
          </cell>
        </row>
        <row r="194">
          <cell r="K194" t="str">
            <v>37011USDF</v>
          </cell>
        </row>
        <row r="195">
          <cell r="K195" t="str">
            <v>37011EURF</v>
          </cell>
        </row>
        <row r="196">
          <cell r="K196" t="str">
            <v>37011JPYF</v>
          </cell>
        </row>
        <row r="197">
          <cell r="K197" t="str">
            <v>37042USD</v>
          </cell>
        </row>
        <row r="198">
          <cell r="K198" t="str">
            <v>37042EUR</v>
          </cell>
        </row>
        <row r="199">
          <cell r="K199" t="str">
            <v>37042JPY</v>
          </cell>
        </row>
        <row r="200">
          <cell r="K200" t="str">
            <v>37042USDF</v>
          </cell>
        </row>
        <row r="201">
          <cell r="K201" t="str">
            <v>37042EURF</v>
          </cell>
        </row>
        <row r="202">
          <cell r="K202" t="str">
            <v>37042JPYF</v>
          </cell>
        </row>
        <row r="203">
          <cell r="K203" t="str">
            <v>37072USD</v>
          </cell>
        </row>
        <row r="204">
          <cell r="K204" t="str">
            <v>37072EUR</v>
          </cell>
        </row>
        <row r="205">
          <cell r="K205" t="str">
            <v>37072JPY</v>
          </cell>
        </row>
        <row r="206">
          <cell r="K206" t="str">
            <v>37072USDF</v>
          </cell>
        </row>
        <row r="207">
          <cell r="K207" t="str">
            <v>37072EURF</v>
          </cell>
        </row>
        <row r="208">
          <cell r="K208" t="str">
            <v>37072JPYF</v>
          </cell>
        </row>
        <row r="209">
          <cell r="K209" t="str">
            <v>37103USD</v>
          </cell>
        </row>
        <row r="210">
          <cell r="K210" t="str">
            <v>37103EUR</v>
          </cell>
        </row>
        <row r="211">
          <cell r="K211" t="str">
            <v>37103JPY</v>
          </cell>
        </row>
        <row r="212">
          <cell r="K212" t="str">
            <v>37103USDF</v>
          </cell>
        </row>
        <row r="213">
          <cell r="K213" t="str">
            <v>37103EURF</v>
          </cell>
        </row>
        <row r="214">
          <cell r="K214" t="str">
            <v>37103JPYF</v>
          </cell>
        </row>
        <row r="215">
          <cell r="K215" t="str">
            <v>37134USD</v>
          </cell>
        </row>
        <row r="216">
          <cell r="K216" t="str">
            <v>37134EUR</v>
          </cell>
        </row>
        <row r="217">
          <cell r="K217" t="str">
            <v>37134JPY</v>
          </cell>
        </row>
        <row r="218">
          <cell r="K218" t="str">
            <v>37134USDF</v>
          </cell>
        </row>
        <row r="219">
          <cell r="K219" t="str">
            <v>37134EURF</v>
          </cell>
        </row>
        <row r="220">
          <cell r="K220" t="str">
            <v>37134JPYF</v>
          </cell>
        </row>
        <row r="221">
          <cell r="K221" t="str">
            <v>37164USD</v>
          </cell>
        </row>
        <row r="222">
          <cell r="K222" t="str">
            <v>37164EUR</v>
          </cell>
        </row>
        <row r="223">
          <cell r="K223" t="str">
            <v>37164JPY</v>
          </cell>
        </row>
        <row r="224">
          <cell r="K224" t="str">
            <v>37164USDF</v>
          </cell>
        </row>
        <row r="225">
          <cell r="K225" t="str">
            <v>37164EURF</v>
          </cell>
        </row>
        <row r="226">
          <cell r="K226" t="str">
            <v>37164JPYF</v>
          </cell>
        </row>
        <row r="227">
          <cell r="K227" t="str">
            <v>37195USD</v>
          </cell>
        </row>
        <row r="228">
          <cell r="K228" t="str">
            <v>37195EUR</v>
          </cell>
        </row>
        <row r="229">
          <cell r="K229" t="str">
            <v>37195JPY</v>
          </cell>
        </row>
        <row r="230">
          <cell r="K230" t="str">
            <v>37195USDF</v>
          </cell>
        </row>
        <row r="231">
          <cell r="K231" t="str">
            <v>37195EURF</v>
          </cell>
        </row>
        <row r="232">
          <cell r="K232" t="str">
            <v>37195JPYF</v>
          </cell>
        </row>
        <row r="233">
          <cell r="K233" t="str">
            <v>37225USD</v>
          </cell>
        </row>
        <row r="234">
          <cell r="K234" t="str">
            <v>37225EUR</v>
          </cell>
        </row>
        <row r="235">
          <cell r="K235" t="str">
            <v>37225JPY</v>
          </cell>
        </row>
        <row r="236">
          <cell r="K236" t="str">
            <v>37225USDF</v>
          </cell>
        </row>
        <row r="237">
          <cell r="K237" t="str">
            <v>37225EURF</v>
          </cell>
        </row>
        <row r="238">
          <cell r="K238" t="str">
            <v>37225JPYF</v>
          </cell>
        </row>
        <row r="239">
          <cell r="K239" t="str">
            <v>37256USD</v>
          </cell>
        </row>
        <row r="240">
          <cell r="K240" t="str">
            <v>37256EUR</v>
          </cell>
        </row>
        <row r="241">
          <cell r="K241" t="str">
            <v>37256JPY</v>
          </cell>
        </row>
        <row r="242">
          <cell r="K242" t="str">
            <v>37256USDF</v>
          </cell>
        </row>
        <row r="243">
          <cell r="K243" t="str">
            <v>37256EURF</v>
          </cell>
        </row>
        <row r="244">
          <cell r="K244" t="str">
            <v>37256JPYF</v>
          </cell>
        </row>
        <row r="245">
          <cell r="K245" t="str">
            <v>37287USD</v>
          </cell>
        </row>
        <row r="246">
          <cell r="K246" t="str">
            <v>37287EUR</v>
          </cell>
        </row>
        <row r="247">
          <cell r="K247" t="str">
            <v>37287JPY</v>
          </cell>
        </row>
        <row r="248">
          <cell r="K248" t="str">
            <v>37287USDF</v>
          </cell>
        </row>
        <row r="249">
          <cell r="K249" t="str">
            <v>37287EURF</v>
          </cell>
        </row>
        <row r="250">
          <cell r="K250" t="str">
            <v>37287JPYF</v>
          </cell>
        </row>
        <row r="251">
          <cell r="K251" t="str">
            <v>37315USD</v>
          </cell>
        </row>
        <row r="252">
          <cell r="K252" t="str">
            <v>37315EUR</v>
          </cell>
        </row>
        <row r="253">
          <cell r="K253" t="str">
            <v>37315JPY</v>
          </cell>
        </row>
        <row r="254">
          <cell r="K254" t="str">
            <v>37315USDF</v>
          </cell>
        </row>
        <row r="255">
          <cell r="K255" t="str">
            <v>37315EURF</v>
          </cell>
        </row>
        <row r="256">
          <cell r="K256" t="str">
            <v>37315JPYF</v>
          </cell>
        </row>
        <row r="257">
          <cell r="K257" t="str">
            <v>37346USD</v>
          </cell>
        </row>
        <row r="258">
          <cell r="K258" t="str">
            <v>37346EUR</v>
          </cell>
        </row>
        <row r="259">
          <cell r="K259" t="str">
            <v>37346JPY</v>
          </cell>
        </row>
        <row r="260">
          <cell r="K260" t="str">
            <v>37346USDF</v>
          </cell>
        </row>
        <row r="261">
          <cell r="K261" t="str">
            <v>37346EURF</v>
          </cell>
        </row>
        <row r="262">
          <cell r="K262" t="str">
            <v>37346JPYF</v>
          </cell>
        </row>
        <row r="263">
          <cell r="K263" t="str">
            <v>37376USD</v>
          </cell>
        </row>
        <row r="264">
          <cell r="K264" t="str">
            <v>37376EUR</v>
          </cell>
        </row>
        <row r="265">
          <cell r="K265" t="str">
            <v>37376JPY</v>
          </cell>
        </row>
        <row r="266">
          <cell r="K266" t="str">
            <v>37376USDF</v>
          </cell>
        </row>
        <row r="267">
          <cell r="K267" t="str">
            <v>37376EURF</v>
          </cell>
        </row>
        <row r="268">
          <cell r="K268" t="str">
            <v>37376JPYF</v>
          </cell>
        </row>
        <row r="269">
          <cell r="K269" t="str">
            <v>37407USD</v>
          </cell>
        </row>
        <row r="270">
          <cell r="K270" t="str">
            <v>37407EUR</v>
          </cell>
        </row>
        <row r="271">
          <cell r="K271" t="str">
            <v>37407JPY</v>
          </cell>
        </row>
        <row r="272">
          <cell r="K272" t="str">
            <v>37407USDF</v>
          </cell>
        </row>
        <row r="273">
          <cell r="K273" t="str">
            <v>37407EURF</v>
          </cell>
        </row>
        <row r="274">
          <cell r="K274" t="str">
            <v>37407JPYF</v>
          </cell>
        </row>
        <row r="275">
          <cell r="K275" t="str">
            <v>37437USD</v>
          </cell>
        </row>
        <row r="276">
          <cell r="K276" t="str">
            <v>37437EUR</v>
          </cell>
        </row>
        <row r="277">
          <cell r="K277" t="str">
            <v>37437JPY</v>
          </cell>
        </row>
        <row r="278">
          <cell r="K278" t="str">
            <v>37437USDF</v>
          </cell>
        </row>
        <row r="279">
          <cell r="K279" t="str">
            <v>37437EURF</v>
          </cell>
        </row>
        <row r="280">
          <cell r="K280" t="str">
            <v>37437JPYF</v>
          </cell>
        </row>
        <row r="281">
          <cell r="K281" t="str">
            <v>37468USD</v>
          </cell>
        </row>
        <row r="282">
          <cell r="K282" t="str">
            <v>37468EUR</v>
          </cell>
        </row>
        <row r="283">
          <cell r="K283" t="str">
            <v>37468JPY</v>
          </cell>
        </row>
        <row r="284">
          <cell r="K284" t="str">
            <v>37468USDF</v>
          </cell>
        </row>
        <row r="285">
          <cell r="K285" t="str">
            <v>37468EURF</v>
          </cell>
        </row>
        <row r="286">
          <cell r="K286" t="str">
            <v>37468JPYF</v>
          </cell>
        </row>
        <row r="287">
          <cell r="K287" t="str">
            <v>37499USD</v>
          </cell>
        </row>
        <row r="288">
          <cell r="K288" t="str">
            <v>37499EUR</v>
          </cell>
        </row>
        <row r="289">
          <cell r="K289" t="str">
            <v>37499JPY</v>
          </cell>
        </row>
        <row r="290">
          <cell r="K290" t="str">
            <v>37499USDF</v>
          </cell>
        </row>
        <row r="291">
          <cell r="K291" t="str">
            <v>37499EURF</v>
          </cell>
        </row>
        <row r="292">
          <cell r="K292" t="str">
            <v>37499JPYF</v>
          </cell>
        </row>
        <row r="293">
          <cell r="K293" t="str">
            <v>37529USD</v>
          </cell>
        </row>
        <row r="294">
          <cell r="K294" t="str">
            <v>37529EUR</v>
          </cell>
        </row>
        <row r="295">
          <cell r="K295" t="str">
            <v>37529JPY</v>
          </cell>
        </row>
        <row r="296">
          <cell r="K296" t="str">
            <v>37529USDF</v>
          </cell>
        </row>
        <row r="297">
          <cell r="K297" t="str">
            <v>37529EURF</v>
          </cell>
        </row>
        <row r="298">
          <cell r="K298" t="str">
            <v>37529JPYF</v>
          </cell>
        </row>
        <row r="299">
          <cell r="K299">
            <v>0</v>
          </cell>
        </row>
      </sheetData>
      <sheetData sheetId="14" refreshError="1"/>
      <sheetData sheetId="15" refreshError="1">
        <row r="2">
          <cell r="A2">
            <v>36899</v>
          </cell>
        </row>
        <row r="3">
          <cell r="A3">
            <v>36969</v>
          </cell>
        </row>
        <row r="4">
          <cell r="A4">
            <v>36993</v>
          </cell>
        </row>
        <row r="5">
          <cell r="A5">
            <v>36994</v>
          </cell>
        </row>
        <row r="6">
          <cell r="A6">
            <v>37012</v>
          </cell>
        </row>
        <row r="7">
          <cell r="A7">
            <v>37039</v>
          </cell>
        </row>
        <row r="8">
          <cell r="A8">
            <v>37060</v>
          </cell>
        </row>
        <row r="9">
          <cell r="A9">
            <v>37067</v>
          </cell>
        </row>
        <row r="10">
          <cell r="A10">
            <v>37074</v>
          </cell>
        </row>
        <row r="11">
          <cell r="A11">
            <v>37092</v>
          </cell>
        </row>
        <row r="12">
          <cell r="A12">
            <v>37110</v>
          </cell>
        </row>
        <row r="13">
          <cell r="A13">
            <v>37123</v>
          </cell>
        </row>
        <row r="14">
          <cell r="A14">
            <v>37179</v>
          </cell>
        </row>
        <row r="15">
          <cell r="A15">
            <v>37200</v>
          </cell>
        </row>
        <row r="16">
          <cell r="A16">
            <v>37207</v>
          </cell>
        </row>
        <row r="17">
          <cell r="A17">
            <v>37250</v>
          </cell>
        </row>
        <row r="18">
          <cell r="A18">
            <v>37257</v>
          </cell>
        </row>
        <row r="19">
          <cell r="A19">
            <v>37263</v>
          </cell>
        </row>
        <row r="20">
          <cell r="A20">
            <v>37340</v>
          </cell>
        </row>
        <row r="21">
          <cell r="A21">
            <v>37344</v>
          </cell>
        </row>
        <row r="22">
          <cell r="A22">
            <v>37377</v>
          </cell>
        </row>
        <row r="23">
          <cell r="A23">
            <v>37389</v>
          </cell>
        </row>
        <row r="24">
          <cell r="A24">
            <v>37410</v>
          </cell>
        </row>
        <row r="25">
          <cell r="A25">
            <v>37417</v>
          </cell>
        </row>
        <row r="26">
          <cell r="A26">
            <v>37438</v>
          </cell>
        </row>
        <row r="27">
          <cell r="A27">
            <v>37475</v>
          </cell>
        </row>
        <row r="28">
          <cell r="A28">
            <v>37487</v>
          </cell>
        </row>
        <row r="29">
          <cell r="A29">
            <v>37543</v>
          </cell>
        </row>
        <row r="30">
          <cell r="A30">
            <v>37564</v>
          </cell>
        </row>
        <row r="31">
          <cell r="A31">
            <v>37571</v>
          </cell>
        </row>
        <row r="32">
          <cell r="A32">
            <v>37615</v>
          </cell>
        </row>
        <row r="33">
          <cell r="A33">
            <v>37622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"/>
      <sheetName val="Resumen(2)"/>
      <sheetName val="Telmex"/>
    </sheetNames>
    <sheetDataSet>
      <sheetData sheetId="0" refreshError="1"/>
      <sheetData sheetId="1" refreshError="1"/>
      <sheetData sheetId="2">
        <row r="292">
          <cell r="A292">
            <v>8259</v>
          </cell>
          <cell r="AU292">
            <v>52418545</v>
          </cell>
        </row>
        <row r="293">
          <cell r="A293">
            <v>8259</v>
          </cell>
          <cell r="AU293">
            <v>0</v>
          </cell>
        </row>
        <row r="294">
          <cell r="A294" t="str">
            <v>Total Cuenta 519025 - Código 8259</v>
          </cell>
          <cell r="AU294">
            <v>52418545</v>
          </cell>
        </row>
        <row r="295">
          <cell r="A295" t="str">
            <v>8058-ST</v>
          </cell>
          <cell r="AU295">
            <v>56743366</v>
          </cell>
        </row>
        <row r="296">
          <cell r="A296" t="str">
            <v>8058-ST</v>
          </cell>
          <cell r="AU296">
            <v>0</v>
          </cell>
        </row>
        <row r="297">
          <cell r="A297" t="str">
            <v>Total DTIN-ST</v>
          </cell>
          <cell r="AU297">
            <v>56743366</v>
          </cell>
        </row>
        <row r="298">
          <cell r="A298" t="str">
            <v>8058-UPCI</v>
          </cell>
          <cell r="AU298">
            <v>544627399.68000007</v>
          </cell>
        </row>
        <row r="299">
          <cell r="A299" t="str">
            <v>8058-UPCI</v>
          </cell>
          <cell r="AU299">
            <v>0</v>
          </cell>
        </row>
        <row r="300">
          <cell r="A300" t="str">
            <v>Total UPCI</v>
          </cell>
          <cell r="AU300">
            <v>544627399.68000007</v>
          </cell>
        </row>
        <row r="301">
          <cell r="A301" t="str">
            <v>Total Cuenta 5190956 - Código 8058</v>
          </cell>
          <cell r="AU301">
            <v>601370765.68000007</v>
          </cell>
        </row>
        <row r="302">
          <cell r="A302" t="str">
            <v>TarCos</v>
          </cell>
          <cell r="AU302">
            <v>182018955.81</v>
          </cell>
        </row>
        <row r="303">
          <cell r="A303" t="str">
            <v>TarCos</v>
          </cell>
          <cell r="AU303">
            <v>0</v>
          </cell>
        </row>
        <row r="304">
          <cell r="A304" t="str">
            <v>Total Cuenta 5194204</v>
          </cell>
          <cell r="AU304">
            <v>182018955.81</v>
          </cell>
        </row>
        <row r="305">
          <cell r="A305" t="str">
            <v>TOTAL GASTOS A CARGO DE LA SG-INF</v>
          </cell>
          <cell r="AU305">
            <v>13458238243.130001</v>
          </cell>
        </row>
        <row r="306">
          <cell r="A306">
            <v>6102</v>
          </cell>
          <cell r="AU306">
            <v>3242200</v>
          </cell>
        </row>
        <row r="307">
          <cell r="A307">
            <v>6102</v>
          </cell>
          <cell r="AU307">
            <v>0</v>
          </cell>
        </row>
        <row r="308">
          <cell r="A308" t="str">
            <v>Total Cuenta 513095 - Código 6102</v>
          </cell>
          <cell r="AU308">
            <v>3242200</v>
          </cell>
        </row>
        <row r="309">
          <cell r="A309">
            <v>6325</v>
          </cell>
          <cell r="AU309">
            <v>0</v>
          </cell>
        </row>
        <row r="310">
          <cell r="A310">
            <v>6325</v>
          </cell>
          <cell r="AU310">
            <v>0</v>
          </cell>
        </row>
        <row r="311">
          <cell r="A311" t="str">
            <v>Total Cuenta 512066 - Código 6325</v>
          </cell>
          <cell r="AU311">
            <v>0</v>
          </cell>
        </row>
        <row r="312">
          <cell r="A312">
            <v>8077</v>
          </cell>
          <cell r="AU312">
            <v>238667</v>
          </cell>
        </row>
        <row r="313">
          <cell r="A313">
            <v>8077</v>
          </cell>
          <cell r="AU313">
            <v>143200</v>
          </cell>
        </row>
        <row r="314">
          <cell r="A314">
            <v>8077</v>
          </cell>
          <cell r="AU314">
            <v>4296000</v>
          </cell>
        </row>
        <row r="315">
          <cell r="A315">
            <v>8077</v>
          </cell>
          <cell r="AU315">
            <v>3132500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Hoja1"/>
    </sheetNames>
    <sheetDataSet>
      <sheetData sheetId="0"/>
      <sheetData sheetId="1">
        <row r="15">
          <cell r="A15" t="str">
            <v>Linea Recta</v>
          </cell>
        </row>
        <row r="16">
          <cell r="A16" t="str">
            <v>Suma de Digitos</v>
          </cell>
        </row>
        <row r="17">
          <cell r="A17" t="str">
            <v>Horas de trabajo</v>
          </cell>
        </row>
        <row r="18">
          <cell r="A18" t="str">
            <v>Decreciente</v>
          </cell>
        </row>
        <row r="21">
          <cell r="A21" t="str">
            <v>Si</v>
          </cell>
        </row>
        <row r="22">
          <cell r="A2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-Recon"/>
      <sheetName val="Formato - Asp. Tec"/>
      <sheetName val="Formato - Asp. Tec Nvo"/>
      <sheetName val="Cédula Analitica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perado_Hoja1"/>
      <sheetName val="Acumulado"/>
      <sheetName val="Anexo"/>
      <sheetName val="Contratos"/>
      <sheetName val="PagosContrat"/>
      <sheetName val="Contabilidad"/>
      <sheetName val="Distribuciones"/>
      <sheetName val="Resumen"/>
    </sheetNames>
    <sheetDataSet>
      <sheetData sheetId="0" refreshError="1"/>
      <sheetData sheetId="1" refreshError="1"/>
      <sheetData sheetId="2">
        <row r="14">
          <cell r="B14" t="str">
            <v>AREA BANCO</v>
          </cell>
        </row>
        <row r="15">
          <cell r="B15" t="str">
            <v>2385</v>
          </cell>
          <cell r="U15">
            <v>0</v>
          </cell>
        </row>
        <row r="16">
          <cell r="B16" t="str">
            <v>2385</v>
          </cell>
          <cell r="U16">
            <v>0</v>
          </cell>
        </row>
        <row r="17">
          <cell r="B17" t="str">
            <v>2387</v>
          </cell>
          <cell r="U17">
            <v>0</v>
          </cell>
        </row>
        <row r="18">
          <cell r="B18" t="str">
            <v>2393</v>
          </cell>
          <cell r="U18">
            <v>0</v>
          </cell>
        </row>
        <row r="19">
          <cell r="B19" t="str">
            <v>2393</v>
          </cell>
          <cell r="U19">
            <v>0</v>
          </cell>
        </row>
        <row r="20">
          <cell r="B20" t="str">
            <v>2393</v>
          </cell>
          <cell r="U20">
            <v>0</v>
          </cell>
        </row>
        <row r="21">
          <cell r="B21" t="str">
            <v>2393</v>
          </cell>
          <cell r="U21">
            <v>0</v>
          </cell>
        </row>
        <row r="22">
          <cell r="B22" t="str">
            <v>2393</v>
          </cell>
          <cell r="U22">
            <v>0</v>
          </cell>
        </row>
        <row r="23">
          <cell r="B23" t="str">
            <v>2393</v>
          </cell>
          <cell r="U23">
            <v>0</v>
          </cell>
        </row>
        <row r="24">
          <cell r="B24" t="str">
            <v>2393</v>
          </cell>
          <cell r="U24">
            <v>0</v>
          </cell>
        </row>
        <row r="25">
          <cell r="B25" t="str">
            <v>2393</v>
          </cell>
          <cell r="U25">
            <v>0</v>
          </cell>
        </row>
        <row r="26">
          <cell r="B26" t="str">
            <v>2393</v>
          </cell>
          <cell r="U26">
            <v>0</v>
          </cell>
        </row>
        <row r="27">
          <cell r="B27" t="str">
            <v>2393</v>
          </cell>
          <cell r="U27">
            <v>0</v>
          </cell>
        </row>
        <row r="28">
          <cell r="B28" t="str">
            <v>2393</v>
          </cell>
          <cell r="U28">
            <v>0</v>
          </cell>
        </row>
        <row r="29">
          <cell r="B29" t="str">
            <v>2394-1</v>
          </cell>
          <cell r="U29">
            <v>0</v>
          </cell>
        </row>
        <row r="30">
          <cell r="B30" t="str">
            <v>2394-1</v>
          </cell>
          <cell r="U30">
            <v>0</v>
          </cell>
        </row>
        <row r="31">
          <cell r="B31" t="str">
            <v>2394-2</v>
          </cell>
          <cell r="U31">
            <v>0</v>
          </cell>
        </row>
        <row r="32">
          <cell r="B32" t="str">
            <v>2394-2</v>
          </cell>
          <cell r="U32">
            <v>0</v>
          </cell>
        </row>
        <row r="33">
          <cell r="B33" t="str">
            <v>2394-3</v>
          </cell>
          <cell r="U33">
            <v>0</v>
          </cell>
        </row>
        <row r="34">
          <cell r="B34" t="str">
            <v>2394-4</v>
          </cell>
          <cell r="U34">
            <v>0</v>
          </cell>
        </row>
        <row r="35">
          <cell r="B35" t="str">
            <v>2394-4</v>
          </cell>
          <cell r="U35">
            <v>0</v>
          </cell>
        </row>
        <row r="36">
          <cell r="B36" t="str">
            <v>2394-4</v>
          </cell>
          <cell r="U36">
            <v>0</v>
          </cell>
        </row>
        <row r="37">
          <cell r="B37" t="str">
            <v>2394-4</v>
          </cell>
          <cell r="U37">
            <v>0</v>
          </cell>
        </row>
        <row r="38">
          <cell r="B38" t="str">
            <v>2394-4</v>
          </cell>
          <cell r="U38">
            <v>0</v>
          </cell>
        </row>
        <row r="39">
          <cell r="B39" t="str">
            <v>2394-4</v>
          </cell>
          <cell r="U39">
            <v>0</v>
          </cell>
        </row>
        <row r="40">
          <cell r="U40">
            <v>0</v>
          </cell>
        </row>
        <row r="41">
          <cell r="B41" t="str">
            <v>Total DTIN-ST</v>
          </cell>
          <cell r="U41">
            <v>0</v>
          </cell>
        </row>
        <row r="42">
          <cell r="B42" t="str">
            <v>2401-2</v>
          </cell>
          <cell r="U42">
            <v>0</v>
          </cell>
        </row>
        <row r="43">
          <cell r="B43" t="str">
            <v>2401-3</v>
          </cell>
          <cell r="U43">
            <v>0</v>
          </cell>
        </row>
        <row r="44">
          <cell r="B44" t="str">
            <v>2401-4</v>
          </cell>
          <cell r="U44">
            <v>0</v>
          </cell>
        </row>
        <row r="45">
          <cell r="B45" t="str">
            <v>2401-4</v>
          </cell>
          <cell r="U45">
            <v>0</v>
          </cell>
        </row>
        <row r="46">
          <cell r="U46">
            <v>0</v>
          </cell>
        </row>
        <row r="47">
          <cell r="B47" t="str">
            <v>Total USI</v>
          </cell>
          <cell r="U47">
            <v>0</v>
          </cell>
        </row>
        <row r="48">
          <cell r="B48" t="str">
            <v>TOTAL EQUIPOS DE COMUNICACIONES Y TELEFONIA</v>
          </cell>
          <cell r="U48">
            <v>0</v>
          </cell>
        </row>
        <row r="49">
          <cell r="B49" t="str">
            <v>2416-3</v>
          </cell>
          <cell r="U49">
            <v>0</v>
          </cell>
        </row>
        <row r="50">
          <cell r="B50" t="str">
            <v>2416-3</v>
          </cell>
          <cell r="U50">
            <v>0</v>
          </cell>
        </row>
        <row r="51">
          <cell r="B51" t="str">
            <v>2416-3</v>
          </cell>
          <cell r="U51">
            <v>0</v>
          </cell>
        </row>
        <row r="52">
          <cell r="B52" t="str">
            <v>2416-3</v>
          </cell>
          <cell r="U52">
            <v>0</v>
          </cell>
        </row>
        <row r="53">
          <cell r="B53" t="str">
            <v>2416-3</v>
          </cell>
          <cell r="U53">
            <v>0</v>
          </cell>
        </row>
        <row r="54">
          <cell r="B54" t="str">
            <v>2416-4</v>
          </cell>
          <cell r="U54">
            <v>0</v>
          </cell>
        </row>
        <row r="55">
          <cell r="B55" t="str">
            <v>2416-11</v>
          </cell>
          <cell r="U55">
            <v>0</v>
          </cell>
        </row>
        <row r="56">
          <cell r="B56" t="str">
            <v>2416-13</v>
          </cell>
          <cell r="U56">
            <v>185044506</v>
          </cell>
        </row>
        <row r="57">
          <cell r="B57" t="str">
            <v>2416-13</v>
          </cell>
          <cell r="U57">
            <v>157933007.99000001</v>
          </cell>
        </row>
        <row r="58">
          <cell r="B58" t="str">
            <v>2416-15</v>
          </cell>
          <cell r="U58">
            <v>0</v>
          </cell>
        </row>
        <row r="59">
          <cell r="B59" t="str">
            <v>2416-18</v>
          </cell>
          <cell r="U59">
            <v>0</v>
          </cell>
        </row>
        <row r="60">
          <cell r="B60" t="str">
            <v>2416-18</v>
          </cell>
          <cell r="U60">
            <v>0</v>
          </cell>
        </row>
        <row r="61">
          <cell r="U61">
            <v>0</v>
          </cell>
        </row>
        <row r="62">
          <cell r="B62" t="str">
            <v>Total DTIN-SCC</v>
          </cell>
          <cell r="U62">
            <v>342977513.99000001</v>
          </cell>
        </row>
        <row r="63">
          <cell r="B63" t="str">
            <v>2496-0</v>
          </cell>
          <cell r="U63">
            <v>11705152</v>
          </cell>
        </row>
        <row r="64">
          <cell r="B64" t="str">
            <v>2496-0</v>
          </cell>
          <cell r="U64">
            <v>856006.02999997139</v>
          </cell>
        </row>
        <row r="65">
          <cell r="B65" t="str">
            <v>2496-0</v>
          </cell>
          <cell r="U65">
            <v>30721688</v>
          </cell>
        </row>
        <row r="66">
          <cell r="B66" t="str">
            <v>2496</v>
          </cell>
          <cell r="U66">
            <v>41405738.75</v>
          </cell>
        </row>
        <row r="67">
          <cell r="B67" t="str">
            <v>2496</v>
          </cell>
          <cell r="U67">
            <v>0</v>
          </cell>
        </row>
        <row r="68">
          <cell r="B68" t="str">
            <v>2496</v>
          </cell>
          <cell r="U68">
            <v>0</v>
          </cell>
        </row>
        <row r="69">
          <cell r="B69" t="str">
            <v>2496</v>
          </cell>
          <cell r="U69">
            <v>0</v>
          </cell>
        </row>
        <row r="70">
          <cell r="B70" t="str">
            <v>2497</v>
          </cell>
          <cell r="U70">
            <v>0</v>
          </cell>
        </row>
        <row r="71">
          <cell r="B71" t="str">
            <v>2497</v>
          </cell>
          <cell r="U71">
            <v>0</v>
          </cell>
        </row>
        <row r="72">
          <cell r="B72" t="str">
            <v>2498</v>
          </cell>
          <cell r="U72">
            <v>0</v>
          </cell>
        </row>
        <row r="73">
          <cell r="B73" t="str">
            <v>2498</v>
          </cell>
          <cell r="U73">
            <v>0</v>
          </cell>
        </row>
        <row r="74">
          <cell r="B74" t="str">
            <v>2498</v>
          </cell>
          <cell r="U74">
            <v>0</v>
          </cell>
        </row>
        <row r="75">
          <cell r="B75" t="str">
            <v>2498</v>
          </cell>
          <cell r="U75">
            <v>0</v>
          </cell>
        </row>
        <row r="76">
          <cell r="B76" t="str">
            <v>2498</v>
          </cell>
          <cell r="U76">
            <v>0</v>
          </cell>
        </row>
        <row r="77">
          <cell r="B77" t="str">
            <v>2498</v>
          </cell>
          <cell r="U77">
            <v>0</v>
          </cell>
        </row>
        <row r="78">
          <cell r="B78" t="str">
            <v>2498</v>
          </cell>
          <cell r="U78">
            <v>0</v>
          </cell>
        </row>
        <row r="79">
          <cell r="B79" t="str">
            <v>9292</v>
          </cell>
          <cell r="U79">
            <v>0</v>
          </cell>
        </row>
        <row r="80">
          <cell r="B80" t="str">
            <v>9292</v>
          </cell>
          <cell r="U80">
            <v>0</v>
          </cell>
        </row>
        <row r="81">
          <cell r="B81" t="str">
            <v>9292</v>
          </cell>
          <cell r="U81">
            <v>0</v>
          </cell>
        </row>
        <row r="82">
          <cell r="B82" t="str">
            <v>9292</v>
          </cell>
          <cell r="U8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Supuestos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eridos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</sheetNames>
    <sheetDataSet>
      <sheetData sheetId="0"/>
      <sheetData sheetId="1">
        <row r="6">
          <cell r="D6">
            <v>1.0549999999999999</v>
          </cell>
        </row>
        <row r="7">
          <cell r="D7">
            <v>1770.42</v>
          </cell>
        </row>
        <row r="9">
          <cell r="D9">
            <v>1665.27</v>
          </cell>
        </row>
        <row r="11">
          <cell r="D11">
            <v>1840.79</v>
          </cell>
        </row>
        <row r="16">
          <cell r="D16">
            <v>1.075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>
            <v>5.4999999999999938E-2</v>
          </cell>
          <cell r="I1">
            <v>61919</v>
          </cell>
        </row>
        <row r="2">
          <cell r="E2">
            <v>0.05</v>
          </cell>
          <cell r="I2">
            <v>48763</v>
          </cell>
        </row>
        <row r="3">
          <cell r="I3">
            <v>54789.68</v>
          </cell>
        </row>
        <row r="4">
          <cell r="E4">
            <v>3000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csCifiCofi"/>
      <sheetName val="Goldman"/>
      <sheetName val="Diferencias"/>
    </sheetNames>
    <sheetDataSet>
      <sheetData sheetId="0">
        <row r="5">
          <cell r="A5" t="str">
            <v>36202C6A6</v>
          </cell>
          <cell r="B5">
            <v>41518</v>
          </cell>
          <cell r="C5" t="str">
            <v>20 dic 1999</v>
          </cell>
          <cell r="D5">
            <v>311063.13</v>
          </cell>
          <cell r="E5">
            <v>287733.39</v>
          </cell>
          <cell r="F5">
            <v>316895.56</v>
          </cell>
          <cell r="G5">
            <v>29162.17</v>
          </cell>
          <cell r="H5">
            <v>0</v>
          </cell>
          <cell r="I5">
            <v>1425.71</v>
          </cell>
          <cell r="J5">
            <v>1425.71</v>
          </cell>
          <cell r="K5">
            <v>5.5</v>
          </cell>
          <cell r="L5" t="str">
            <v>30F360</v>
          </cell>
          <cell r="M5" t="str">
            <v>NPV</v>
          </cell>
        </row>
        <row r="6">
          <cell r="A6" t="str">
            <v>36202CNF6</v>
          </cell>
          <cell r="B6">
            <v>40603</v>
          </cell>
          <cell r="C6" t="str">
            <v>20 dic 1999</v>
          </cell>
          <cell r="D6">
            <v>392047.18</v>
          </cell>
          <cell r="E6">
            <v>362643.64</v>
          </cell>
          <cell r="F6">
            <v>399888.12</v>
          </cell>
          <cell r="G6">
            <v>37244.480000000003</v>
          </cell>
          <cell r="H6">
            <v>0</v>
          </cell>
          <cell r="I6">
            <v>1796.88</v>
          </cell>
          <cell r="J6">
            <v>1796.88</v>
          </cell>
          <cell r="K6">
            <v>5.5</v>
          </cell>
          <cell r="L6" t="str">
            <v>30F360</v>
          </cell>
          <cell r="M6" t="str">
            <v>NPV</v>
          </cell>
        </row>
        <row r="7">
          <cell r="A7" t="str">
            <v>36202CPF4</v>
          </cell>
          <cell r="B7" t="str">
            <v>01 abr 2011</v>
          </cell>
          <cell r="C7" t="str">
            <v>20 dic 1999</v>
          </cell>
          <cell r="D7">
            <v>450119.22</v>
          </cell>
          <cell r="E7">
            <v>416360.26</v>
          </cell>
          <cell r="F7">
            <v>459121.6</v>
          </cell>
          <cell r="G7">
            <v>42761.34</v>
          </cell>
          <cell r="H7">
            <v>0</v>
          </cell>
          <cell r="I7">
            <v>2063.0500000000002</v>
          </cell>
          <cell r="J7">
            <v>2063.0500000000002</v>
          </cell>
          <cell r="K7">
            <v>5.5</v>
          </cell>
          <cell r="L7" t="str">
            <v>30F360</v>
          </cell>
          <cell r="M7" t="str">
            <v>NPV</v>
          </cell>
        </row>
        <row r="8">
          <cell r="A8" t="str">
            <v>36202CPW7</v>
          </cell>
          <cell r="B8">
            <v>40695</v>
          </cell>
          <cell r="C8" t="str">
            <v>20 dic 1999</v>
          </cell>
          <cell r="D8">
            <v>275038.71999999997</v>
          </cell>
          <cell r="E8">
            <v>254410.81</v>
          </cell>
          <cell r="F8">
            <v>280539.49</v>
          </cell>
          <cell r="G8">
            <v>26128.68</v>
          </cell>
          <cell r="H8">
            <v>0</v>
          </cell>
          <cell r="I8">
            <v>1260.5899999999999</v>
          </cell>
          <cell r="J8">
            <v>1260.5899999999999</v>
          </cell>
          <cell r="K8">
            <v>5.5</v>
          </cell>
          <cell r="L8" t="str">
            <v>30F360</v>
          </cell>
          <cell r="M8" t="str">
            <v>NPV</v>
          </cell>
        </row>
        <row r="9">
          <cell r="A9" t="str">
            <v>36202DAG6</v>
          </cell>
          <cell r="B9" t="str">
            <v>01 ene 2014</v>
          </cell>
          <cell r="C9" t="str">
            <v>20 dic 1999</v>
          </cell>
          <cell r="D9">
            <v>399615.67</v>
          </cell>
          <cell r="E9">
            <v>369644.52</v>
          </cell>
          <cell r="F9">
            <v>407108.46</v>
          </cell>
          <cell r="G9">
            <v>37463.94</v>
          </cell>
          <cell r="H9">
            <v>0</v>
          </cell>
          <cell r="I9">
            <v>1831.57</v>
          </cell>
          <cell r="J9">
            <v>1831.57</v>
          </cell>
          <cell r="K9">
            <v>5.5</v>
          </cell>
          <cell r="L9" t="str">
            <v>30F360</v>
          </cell>
          <cell r="M9" t="str">
            <v>NPV</v>
          </cell>
        </row>
        <row r="10">
          <cell r="A10" t="str">
            <v>36202DAW1</v>
          </cell>
          <cell r="B10">
            <v>41671</v>
          </cell>
          <cell r="C10" t="str">
            <v>17 dic 1999</v>
          </cell>
          <cell r="D10">
            <v>925147.73</v>
          </cell>
          <cell r="E10">
            <v>874698.27</v>
          </cell>
          <cell r="F10">
            <v>957527.9</v>
          </cell>
          <cell r="G10">
            <v>82829.63</v>
          </cell>
          <cell r="H10">
            <v>0</v>
          </cell>
          <cell r="I10">
            <v>4625.74</v>
          </cell>
          <cell r="J10">
            <v>4625.74</v>
          </cell>
          <cell r="K10">
            <v>6</v>
          </cell>
          <cell r="L10" t="str">
            <v>30F360</v>
          </cell>
          <cell r="M10" t="str">
            <v>NPV</v>
          </cell>
        </row>
        <row r="11">
          <cell r="A11" t="str">
            <v>36202DB67</v>
          </cell>
          <cell r="B11">
            <v>41760</v>
          </cell>
          <cell r="C11" t="str">
            <v>24 ene 2000</v>
          </cell>
          <cell r="D11">
            <v>799682.83</v>
          </cell>
          <cell r="E11">
            <v>743455.16</v>
          </cell>
          <cell r="F11">
            <v>827671.73</v>
          </cell>
          <cell r="G11">
            <v>84216.57</v>
          </cell>
          <cell r="H11">
            <v>0</v>
          </cell>
          <cell r="I11">
            <v>3998.41</v>
          </cell>
          <cell r="J11">
            <v>3998.41</v>
          </cell>
          <cell r="K11">
            <v>6</v>
          </cell>
          <cell r="L11" t="str">
            <v>30F360</v>
          </cell>
          <cell r="M11" t="str">
            <v>NPV</v>
          </cell>
        </row>
        <row r="12">
          <cell r="A12" t="str">
            <v>36202DCK5</v>
          </cell>
          <cell r="B12">
            <v>41791</v>
          </cell>
          <cell r="C12" t="str">
            <v>24 ene 2000</v>
          </cell>
          <cell r="D12">
            <v>2279548.13</v>
          </cell>
          <cell r="E12">
            <v>2119267.42</v>
          </cell>
          <cell r="F12">
            <v>2359332.31</v>
          </cell>
          <cell r="G12">
            <v>240064.89</v>
          </cell>
          <cell r="H12">
            <v>0</v>
          </cell>
          <cell r="I12">
            <v>11397.74</v>
          </cell>
          <cell r="J12">
            <v>11397.74</v>
          </cell>
          <cell r="K12">
            <v>6</v>
          </cell>
          <cell r="L12" t="str">
            <v>30F360</v>
          </cell>
          <cell r="M12" t="str">
            <v>NPV</v>
          </cell>
        </row>
        <row r="13">
          <cell r="A13" t="str">
            <v>36202DCZ2</v>
          </cell>
          <cell r="B13">
            <v>41821</v>
          </cell>
          <cell r="C13" t="str">
            <v>24 ene 2000</v>
          </cell>
          <cell r="D13">
            <v>732701.7</v>
          </cell>
          <cell r="E13">
            <v>681183.62</v>
          </cell>
          <cell r="F13">
            <v>758346.26</v>
          </cell>
          <cell r="G13">
            <v>77162.64</v>
          </cell>
          <cell r="H13">
            <v>0</v>
          </cell>
          <cell r="I13">
            <v>3663.51</v>
          </cell>
          <cell r="J13">
            <v>3663.51</v>
          </cell>
          <cell r="K13">
            <v>6</v>
          </cell>
          <cell r="L13" t="str">
            <v>30F360</v>
          </cell>
          <cell r="M13" t="str">
            <v>NPV</v>
          </cell>
        </row>
        <row r="14">
          <cell r="A14" t="str">
            <v>36202DDG3</v>
          </cell>
          <cell r="B14" t="str">
            <v>01 ago 2014</v>
          </cell>
          <cell r="C14" t="str">
            <v>24 ene 2000</v>
          </cell>
          <cell r="D14">
            <v>596279.67000000004</v>
          </cell>
          <cell r="E14">
            <v>554353.77</v>
          </cell>
          <cell r="F14">
            <v>617149.46</v>
          </cell>
          <cell r="G14">
            <v>62795.69</v>
          </cell>
          <cell r="H14">
            <v>0</v>
          </cell>
          <cell r="I14">
            <v>2981.4</v>
          </cell>
          <cell r="J14">
            <v>2981.4</v>
          </cell>
          <cell r="K14">
            <v>6</v>
          </cell>
          <cell r="L14" t="str">
            <v>30F360</v>
          </cell>
          <cell r="M14" t="str">
            <v>NPV</v>
          </cell>
        </row>
        <row r="15">
          <cell r="A15" t="str">
            <v>36202DDU2</v>
          </cell>
          <cell r="B15">
            <v>41883</v>
          </cell>
          <cell r="C15" t="str">
            <v>24 ene 2000</v>
          </cell>
          <cell r="D15">
            <v>373936</v>
          </cell>
          <cell r="E15">
            <v>347643.62</v>
          </cell>
          <cell r="F15">
            <v>387023.76</v>
          </cell>
          <cell r="G15">
            <v>39380.14</v>
          </cell>
          <cell r="H15">
            <v>0</v>
          </cell>
          <cell r="I15">
            <v>1869.68</v>
          </cell>
          <cell r="J15">
            <v>1869.68</v>
          </cell>
          <cell r="K15">
            <v>6</v>
          </cell>
          <cell r="L15" t="str">
            <v>30F360</v>
          </cell>
          <cell r="M15" t="str">
            <v>NPV</v>
          </cell>
        </row>
        <row r="16">
          <cell r="A16" t="str">
            <v>36202DER8</v>
          </cell>
          <cell r="B16">
            <v>41944</v>
          </cell>
          <cell r="C16" t="str">
            <v>24 ene 2000</v>
          </cell>
          <cell r="D16">
            <v>322168.84000000003</v>
          </cell>
          <cell r="E16">
            <v>299516.34000000003</v>
          </cell>
          <cell r="F16">
            <v>333444.75</v>
          </cell>
          <cell r="G16">
            <v>33928.410000000003</v>
          </cell>
          <cell r="H16">
            <v>0</v>
          </cell>
          <cell r="I16">
            <v>1610.84</v>
          </cell>
          <cell r="J16">
            <v>1610.84</v>
          </cell>
          <cell r="K16">
            <v>6</v>
          </cell>
          <cell r="L16" t="str">
            <v>30F360</v>
          </cell>
          <cell r="M16" t="str">
            <v>NPV</v>
          </cell>
        </row>
        <row r="17">
          <cell r="A17" t="str">
            <v>36202DFM8</v>
          </cell>
          <cell r="B17" t="str">
            <v>01 ene 2015</v>
          </cell>
          <cell r="C17" t="str">
            <v>24 ene 2000</v>
          </cell>
          <cell r="D17">
            <v>318172.08</v>
          </cell>
          <cell r="E17">
            <v>295800.58</v>
          </cell>
          <cell r="F17">
            <v>329308.09999999998</v>
          </cell>
          <cell r="G17">
            <v>33507.519999999997</v>
          </cell>
          <cell r="H17">
            <v>0</v>
          </cell>
          <cell r="I17">
            <v>1590.86</v>
          </cell>
          <cell r="J17">
            <v>1590.86</v>
          </cell>
          <cell r="K17">
            <v>6</v>
          </cell>
          <cell r="L17" t="str">
            <v>30F360</v>
          </cell>
          <cell r="M17" t="str">
            <v>NPV</v>
          </cell>
        </row>
        <row r="18">
          <cell r="A18" t="str">
            <v>36203ACD6</v>
          </cell>
          <cell r="B18">
            <v>39508</v>
          </cell>
          <cell r="C18" t="str">
            <v>16 ago 2001</v>
          </cell>
          <cell r="D18">
            <v>96815.039999999994</v>
          </cell>
          <cell r="E18">
            <v>100264.09</v>
          </cell>
          <cell r="F18">
            <v>103713.11</v>
          </cell>
          <cell r="G18">
            <v>3449.02</v>
          </cell>
          <cell r="H18">
            <v>0</v>
          </cell>
          <cell r="I18">
            <v>564.75</v>
          </cell>
          <cell r="J18">
            <v>564.75</v>
          </cell>
          <cell r="K18">
            <v>7</v>
          </cell>
          <cell r="L18" t="str">
            <v>BOND</v>
          </cell>
          <cell r="M18" t="str">
            <v>NPV</v>
          </cell>
        </row>
        <row r="19">
          <cell r="A19" t="str">
            <v>36203ACH7</v>
          </cell>
          <cell r="B19" t="str">
            <v>01 abr 2008</v>
          </cell>
          <cell r="C19" t="str">
            <v>16 ago 2001</v>
          </cell>
          <cell r="D19">
            <v>207730.5</v>
          </cell>
          <cell r="E19">
            <v>216818.71</v>
          </cell>
          <cell r="F19">
            <v>223171.11</v>
          </cell>
          <cell r="G19">
            <v>6352.4</v>
          </cell>
          <cell r="H19">
            <v>0</v>
          </cell>
          <cell r="I19">
            <v>1298.32</v>
          </cell>
          <cell r="J19">
            <v>1298.32</v>
          </cell>
          <cell r="K19">
            <v>7.5</v>
          </cell>
          <cell r="L19" t="str">
            <v>BOND</v>
          </cell>
          <cell r="M19" t="str">
            <v>NPV</v>
          </cell>
        </row>
        <row r="20">
          <cell r="A20" t="str">
            <v>36203AEY8</v>
          </cell>
          <cell r="B20" t="str">
            <v>01 ene 2008</v>
          </cell>
          <cell r="C20">
            <v>36573</v>
          </cell>
          <cell r="D20">
            <v>159966.47</v>
          </cell>
          <cell r="E20">
            <v>157916.91</v>
          </cell>
          <cell r="F20">
            <v>171364.08</v>
          </cell>
          <cell r="G20">
            <v>13447.17</v>
          </cell>
          <cell r="H20">
            <v>0</v>
          </cell>
          <cell r="I20">
            <v>933.14</v>
          </cell>
          <cell r="J20">
            <v>933.14</v>
          </cell>
          <cell r="K20">
            <v>7</v>
          </cell>
          <cell r="L20" t="str">
            <v>30F360</v>
          </cell>
          <cell r="M20" t="str">
            <v>NPV</v>
          </cell>
        </row>
        <row r="21">
          <cell r="A21" t="str">
            <v>36203AFW1</v>
          </cell>
          <cell r="B21">
            <v>39508</v>
          </cell>
          <cell r="C21" t="str">
            <v>16 ago 2001</v>
          </cell>
          <cell r="D21">
            <v>45488.18</v>
          </cell>
          <cell r="E21">
            <v>47478.29</v>
          </cell>
          <cell r="F21">
            <v>48869.32</v>
          </cell>
          <cell r="G21">
            <v>1391.03</v>
          </cell>
          <cell r="H21">
            <v>0</v>
          </cell>
          <cell r="I21">
            <v>284.3</v>
          </cell>
          <cell r="J21">
            <v>284.3</v>
          </cell>
          <cell r="K21">
            <v>7.5</v>
          </cell>
          <cell r="L21" t="str">
            <v>BOND</v>
          </cell>
          <cell r="M21" t="str">
            <v>NPV</v>
          </cell>
        </row>
        <row r="22">
          <cell r="A22" t="str">
            <v>36203AGG5</v>
          </cell>
          <cell r="B22" t="str">
            <v>01 abr 2008</v>
          </cell>
          <cell r="C22" t="str">
            <v>16 ago 2001</v>
          </cell>
          <cell r="D22">
            <v>130633.08</v>
          </cell>
          <cell r="E22">
            <v>133980.54999999999</v>
          </cell>
          <cell r="F22">
            <v>137654.60999999999</v>
          </cell>
          <cell r="G22">
            <v>3674.06</v>
          </cell>
          <cell r="H22">
            <v>0</v>
          </cell>
          <cell r="I22">
            <v>707.6</v>
          </cell>
          <cell r="J22">
            <v>707.6</v>
          </cell>
          <cell r="K22">
            <v>6.5</v>
          </cell>
          <cell r="L22" t="str">
            <v>BOND</v>
          </cell>
          <cell r="M22" t="str">
            <v>NPV</v>
          </cell>
        </row>
        <row r="23">
          <cell r="A23" t="str">
            <v>36203AGJ9</v>
          </cell>
          <cell r="B23" t="str">
            <v>01 abr 2008</v>
          </cell>
          <cell r="C23" t="str">
            <v>16 ago 2001</v>
          </cell>
          <cell r="D23">
            <v>132426.75</v>
          </cell>
          <cell r="E23">
            <v>138220.42000000001</v>
          </cell>
          <cell r="F23">
            <v>142270.03</v>
          </cell>
          <cell r="G23">
            <v>4049.61</v>
          </cell>
          <cell r="H23">
            <v>0</v>
          </cell>
          <cell r="I23">
            <v>827.67</v>
          </cell>
          <cell r="J23">
            <v>827.67</v>
          </cell>
          <cell r="K23">
            <v>7.5</v>
          </cell>
          <cell r="L23" t="str">
            <v>BOND</v>
          </cell>
          <cell r="M23" t="str">
            <v>NPV</v>
          </cell>
        </row>
        <row r="24">
          <cell r="A24" t="str">
            <v>36203AR32</v>
          </cell>
          <cell r="B24">
            <v>39508</v>
          </cell>
          <cell r="C24" t="str">
            <v>16 ago 2001</v>
          </cell>
          <cell r="D24">
            <v>162936.29999999999</v>
          </cell>
          <cell r="E24">
            <v>168740.89</v>
          </cell>
          <cell r="F24">
            <v>174545.51</v>
          </cell>
          <cell r="G24">
            <v>5804.62</v>
          </cell>
          <cell r="H24">
            <v>0</v>
          </cell>
          <cell r="I24">
            <v>950.46</v>
          </cell>
          <cell r="J24">
            <v>950.46</v>
          </cell>
          <cell r="K24">
            <v>7</v>
          </cell>
          <cell r="L24" t="str">
            <v>BOND</v>
          </cell>
          <cell r="M24" t="str">
            <v>NPV</v>
          </cell>
        </row>
        <row r="25">
          <cell r="A25" t="str">
            <v>36203ASY3</v>
          </cell>
          <cell r="B25" t="str">
            <v>01 ene 2008</v>
          </cell>
          <cell r="C25">
            <v>36573</v>
          </cell>
          <cell r="D25">
            <v>344211.11</v>
          </cell>
          <cell r="E25">
            <v>339800.91</v>
          </cell>
          <cell r="F25">
            <v>368736.15</v>
          </cell>
          <cell r="G25">
            <v>28935.24</v>
          </cell>
          <cell r="H25">
            <v>0</v>
          </cell>
          <cell r="I25">
            <v>2007.9</v>
          </cell>
          <cell r="J25">
            <v>2007.9</v>
          </cell>
          <cell r="K25">
            <v>7</v>
          </cell>
          <cell r="L25" t="str">
            <v>30F360</v>
          </cell>
          <cell r="M25" t="str">
            <v>NPV</v>
          </cell>
        </row>
        <row r="26">
          <cell r="A26" t="str">
            <v>36203ATJ5</v>
          </cell>
          <cell r="B26" t="str">
            <v>01 abr 2008</v>
          </cell>
          <cell r="C26" t="str">
            <v>16 ago 2001</v>
          </cell>
          <cell r="D26">
            <v>18687.09</v>
          </cell>
          <cell r="E26">
            <v>19504.650000000001</v>
          </cell>
          <cell r="F26">
            <v>20076.099999999999</v>
          </cell>
          <cell r="G26">
            <v>571.45000000000005</v>
          </cell>
          <cell r="H26">
            <v>0</v>
          </cell>
          <cell r="I26">
            <v>116.79</v>
          </cell>
          <cell r="J26">
            <v>116.79</v>
          </cell>
          <cell r="K26">
            <v>7.5</v>
          </cell>
          <cell r="L26" t="str">
            <v>BOND</v>
          </cell>
          <cell r="M26" t="str">
            <v>NPV</v>
          </cell>
        </row>
        <row r="27">
          <cell r="A27" t="str">
            <v>36203AVH6</v>
          </cell>
          <cell r="B27">
            <v>39600</v>
          </cell>
          <cell r="C27">
            <v>36573</v>
          </cell>
          <cell r="D27">
            <v>458683.1</v>
          </cell>
          <cell r="E27">
            <v>452806.21</v>
          </cell>
          <cell r="F27">
            <v>491364.27</v>
          </cell>
          <cell r="G27">
            <v>38558.06</v>
          </cell>
          <cell r="H27">
            <v>0</v>
          </cell>
          <cell r="I27">
            <v>2675.65</v>
          </cell>
          <cell r="J27">
            <v>2675.65</v>
          </cell>
          <cell r="K27">
            <v>7</v>
          </cell>
          <cell r="L27" t="str">
            <v>30F360</v>
          </cell>
          <cell r="M27" t="str">
            <v>NPV</v>
          </cell>
        </row>
        <row r="28">
          <cell r="A28" t="str">
            <v>36203AVT0</v>
          </cell>
          <cell r="B28">
            <v>39630</v>
          </cell>
          <cell r="C28" t="str">
            <v>16 ago 2001</v>
          </cell>
          <cell r="D28">
            <v>457586.8</v>
          </cell>
          <cell r="E28">
            <v>469312.46</v>
          </cell>
          <cell r="F28">
            <v>482182.09</v>
          </cell>
          <cell r="G28">
            <v>12869.63</v>
          </cell>
          <cell r="H28">
            <v>0</v>
          </cell>
          <cell r="I28">
            <v>2478.6</v>
          </cell>
          <cell r="J28">
            <v>2478.6</v>
          </cell>
          <cell r="K28">
            <v>6.5</v>
          </cell>
          <cell r="L28" t="str">
            <v>BOND</v>
          </cell>
          <cell r="M28" t="str">
            <v>NPV</v>
          </cell>
        </row>
        <row r="29">
          <cell r="A29" t="str">
            <v>36203AYS9</v>
          </cell>
          <cell r="B29" t="str">
            <v>01 abr 2008</v>
          </cell>
          <cell r="C29" t="str">
            <v>16 ago 2001</v>
          </cell>
          <cell r="D29">
            <v>7540.28</v>
          </cell>
          <cell r="E29">
            <v>7870.16</v>
          </cell>
          <cell r="F29">
            <v>8100.75</v>
          </cell>
          <cell r="G29">
            <v>230.59</v>
          </cell>
          <cell r="H29">
            <v>0</v>
          </cell>
          <cell r="I29">
            <v>47.13</v>
          </cell>
          <cell r="J29">
            <v>47.13</v>
          </cell>
          <cell r="K29">
            <v>7.5</v>
          </cell>
          <cell r="L29" t="str">
            <v>BOND</v>
          </cell>
          <cell r="M29" t="str">
            <v>NPV</v>
          </cell>
        </row>
        <row r="30">
          <cell r="A30" t="str">
            <v>36203AZG4</v>
          </cell>
          <cell r="B30">
            <v>39508</v>
          </cell>
          <cell r="C30" t="str">
            <v>16 ago 2001</v>
          </cell>
          <cell r="D30">
            <v>16813.09</v>
          </cell>
          <cell r="E30">
            <v>17548.68</v>
          </cell>
          <cell r="F30">
            <v>18062.810000000001</v>
          </cell>
          <cell r="G30">
            <v>514.13</v>
          </cell>
          <cell r="H30">
            <v>0</v>
          </cell>
          <cell r="I30">
            <v>105.08</v>
          </cell>
          <cell r="J30">
            <v>105.08</v>
          </cell>
          <cell r="K30">
            <v>7.5</v>
          </cell>
          <cell r="L30" t="str">
            <v>BOND</v>
          </cell>
          <cell r="M30" t="str">
            <v>NPV</v>
          </cell>
        </row>
        <row r="31">
          <cell r="A31" t="str">
            <v>36203BKA1</v>
          </cell>
          <cell r="B31" t="str">
            <v>01 dic 2022</v>
          </cell>
          <cell r="C31" t="str">
            <v>20 dic 2001</v>
          </cell>
          <cell r="D31">
            <v>21534.38</v>
          </cell>
          <cell r="E31">
            <v>22113.11</v>
          </cell>
          <cell r="F31">
            <v>22601.62</v>
          </cell>
          <cell r="G31">
            <v>488.51</v>
          </cell>
          <cell r="H31">
            <v>0</v>
          </cell>
          <cell r="I31">
            <v>125.62</v>
          </cell>
          <cell r="J31">
            <v>125.62</v>
          </cell>
          <cell r="K31">
            <v>7</v>
          </cell>
          <cell r="L31" t="str">
            <v>BOND</v>
          </cell>
          <cell r="M31" t="str">
            <v>NPV</v>
          </cell>
        </row>
        <row r="32">
          <cell r="A32" t="str">
            <v>36203C2F8</v>
          </cell>
          <cell r="B32" t="str">
            <v>01 abr 2011</v>
          </cell>
          <cell r="C32">
            <v>36573</v>
          </cell>
          <cell r="D32">
            <v>148754.26</v>
          </cell>
          <cell r="E32">
            <v>141130.6</v>
          </cell>
          <cell r="F32">
            <v>154796.66</v>
          </cell>
          <cell r="G32">
            <v>13666.06</v>
          </cell>
          <cell r="H32">
            <v>0</v>
          </cell>
          <cell r="I32">
            <v>743.77</v>
          </cell>
          <cell r="J32">
            <v>743.77</v>
          </cell>
          <cell r="K32">
            <v>6</v>
          </cell>
          <cell r="L32" t="str">
            <v>30F360</v>
          </cell>
          <cell r="M32" t="str">
            <v>NPV</v>
          </cell>
        </row>
        <row r="33">
          <cell r="A33" t="str">
            <v>36203CEB4</v>
          </cell>
          <cell r="B33" t="str">
            <v>01 abr 2008</v>
          </cell>
          <cell r="C33" t="str">
            <v>16 ago 2001</v>
          </cell>
          <cell r="D33">
            <v>198532.72</v>
          </cell>
          <cell r="E33">
            <v>208583.43</v>
          </cell>
          <cell r="F33">
            <v>212586.85</v>
          </cell>
          <cell r="G33">
            <v>4003.42</v>
          </cell>
          <cell r="H33">
            <v>0</v>
          </cell>
          <cell r="I33">
            <v>1323.55</v>
          </cell>
          <cell r="J33">
            <v>1323.55</v>
          </cell>
          <cell r="K33">
            <v>8</v>
          </cell>
          <cell r="L33" t="str">
            <v>BOND</v>
          </cell>
          <cell r="M33" t="str">
            <v>NPV</v>
          </cell>
        </row>
        <row r="34">
          <cell r="A34" t="str">
            <v>36203CQE5</v>
          </cell>
          <cell r="B34">
            <v>39845</v>
          </cell>
          <cell r="C34" t="str">
            <v>22 dic 1999</v>
          </cell>
          <cell r="D34">
            <v>119785.07</v>
          </cell>
          <cell r="E34">
            <v>117726.27</v>
          </cell>
          <cell r="F34">
            <v>126148.05</v>
          </cell>
          <cell r="G34">
            <v>8421.7800000000007</v>
          </cell>
          <cell r="H34">
            <v>0</v>
          </cell>
          <cell r="I34">
            <v>648.84</v>
          </cell>
          <cell r="J34">
            <v>648.84</v>
          </cell>
          <cell r="K34">
            <v>6.5</v>
          </cell>
          <cell r="L34" t="str">
            <v>30F360</v>
          </cell>
          <cell r="M34" t="str">
            <v>NPV</v>
          </cell>
        </row>
        <row r="35">
          <cell r="A35" t="str">
            <v>36203CRK0</v>
          </cell>
          <cell r="B35">
            <v>39569</v>
          </cell>
          <cell r="C35">
            <v>36573</v>
          </cell>
          <cell r="D35">
            <v>147677.01</v>
          </cell>
          <cell r="E35">
            <v>145784.88</v>
          </cell>
          <cell r="F35">
            <v>158199</v>
          </cell>
          <cell r="G35">
            <v>12414.12</v>
          </cell>
          <cell r="H35">
            <v>0</v>
          </cell>
          <cell r="I35">
            <v>861.45</v>
          </cell>
          <cell r="J35">
            <v>861.45</v>
          </cell>
          <cell r="K35">
            <v>7</v>
          </cell>
          <cell r="L35" t="str">
            <v>30F360</v>
          </cell>
          <cell r="M35" t="str">
            <v>NPV</v>
          </cell>
        </row>
        <row r="36">
          <cell r="A36" t="str">
            <v>36203CRW4</v>
          </cell>
          <cell r="B36" t="str">
            <v>01 abr 2008</v>
          </cell>
          <cell r="C36" t="str">
            <v>16 ago 2001</v>
          </cell>
          <cell r="D36">
            <v>118103.09</v>
          </cell>
          <cell r="E36">
            <v>121129.48</v>
          </cell>
          <cell r="F36">
            <v>124451.13</v>
          </cell>
          <cell r="G36">
            <v>3321.65</v>
          </cell>
          <cell r="H36">
            <v>0</v>
          </cell>
          <cell r="I36">
            <v>639.73</v>
          </cell>
          <cell r="J36">
            <v>639.73</v>
          </cell>
          <cell r="K36">
            <v>6.5</v>
          </cell>
          <cell r="L36" t="str">
            <v>BOND</v>
          </cell>
          <cell r="M36" t="str">
            <v>NPV</v>
          </cell>
        </row>
        <row r="37">
          <cell r="A37" t="str">
            <v>36203CSD5</v>
          </cell>
          <cell r="B37">
            <v>39508</v>
          </cell>
          <cell r="C37" t="str">
            <v>16 ago 2001</v>
          </cell>
          <cell r="D37">
            <v>60801.75</v>
          </cell>
          <cell r="E37">
            <v>62967.8</v>
          </cell>
          <cell r="F37">
            <v>65133.87</v>
          </cell>
          <cell r="G37">
            <v>2166.0700000000002</v>
          </cell>
          <cell r="H37">
            <v>0</v>
          </cell>
          <cell r="I37">
            <v>354.68</v>
          </cell>
          <cell r="J37">
            <v>354.68</v>
          </cell>
          <cell r="K37">
            <v>7</v>
          </cell>
          <cell r="L37" t="str">
            <v>BOND</v>
          </cell>
          <cell r="M37" t="str">
            <v>NPV</v>
          </cell>
        </row>
        <row r="38">
          <cell r="A38" t="str">
            <v>36203CUB6</v>
          </cell>
          <cell r="B38">
            <v>39722</v>
          </cell>
          <cell r="C38" t="str">
            <v>22 dic 1999</v>
          </cell>
          <cell r="D38">
            <v>56232.15</v>
          </cell>
          <cell r="E38">
            <v>55265.67</v>
          </cell>
          <cell r="F38">
            <v>59254.63</v>
          </cell>
          <cell r="G38">
            <v>3988.96</v>
          </cell>
          <cell r="H38">
            <v>0</v>
          </cell>
          <cell r="I38">
            <v>304.58999999999997</v>
          </cell>
          <cell r="J38">
            <v>304.58999999999997</v>
          </cell>
          <cell r="K38">
            <v>6.5</v>
          </cell>
          <cell r="L38" t="str">
            <v>30F360</v>
          </cell>
          <cell r="M38" t="str">
            <v>NPV</v>
          </cell>
        </row>
        <row r="39">
          <cell r="A39" t="str">
            <v>36203D2Q2</v>
          </cell>
          <cell r="B39">
            <v>39508</v>
          </cell>
          <cell r="C39" t="str">
            <v>16 ago 2001</v>
          </cell>
          <cell r="D39">
            <v>33616.58</v>
          </cell>
          <cell r="E39">
            <v>34478</v>
          </cell>
          <cell r="F39">
            <v>35423.47</v>
          </cell>
          <cell r="G39">
            <v>945.47</v>
          </cell>
          <cell r="H39">
            <v>0</v>
          </cell>
          <cell r="I39">
            <v>182.09</v>
          </cell>
          <cell r="J39">
            <v>182.09</v>
          </cell>
          <cell r="K39">
            <v>6.5</v>
          </cell>
          <cell r="L39" t="str">
            <v>BOND</v>
          </cell>
          <cell r="M39" t="str">
            <v>NPV</v>
          </cell>
        </row>
        <row r="40">
          <cell r="A40" t="str">
            <v>36203D6U9</v>
          </cell>
          <cell r="B40">
            <v>39600</v>
          </cell>
          <cell r="C40">
            <v>36573</v>
          </cell>
          <cell r="D40">
            <v>507001.68</v>
          </cell>
          <cell r="E40">
            <v>500505.72</v>
          </cell>
          <cell r="F40">
            <v>543125.55000000005</v>
          </cell>
          <cell r="G40">
            <v>42619.83</v>
          </cell>
          <cell r="H40">
            <v>0</v>
          </cell>
          <cell r="I40">
            <v>2957.51</v>
          </cell>
          <cell r="J40">
            <v>2957.51</v>
          </cell>
          <cell r="K40">
            <v>7</v>
          </cell>
          <cell r="L40" t="str">
            <v>30F360</v>
          </cell>
          <cell r="M40" t="str">
            <v>NPV</v>
          </cell>
        </row>
        <row r="41">
          <cell r="A41" t="str">
            <v>36203DQB9</v>
          </cell>
          <cell r="B41" t="str">
            <v>01 abr 2008</v>
          </cell>
          <cell r="C41" t="str">
            <v>16 ago 2001</v>
          </cell>
          <cell r="D41">
            <v>69853.440000000002</v>
          </cell>
          <cell r="E41">
            <v>72909.52</v>
          </cell>
          <cell r="F41">
            <v>75045.649999999994</v>
          </cell>
          <cell r="G41">
            <v>2136.13</v>
          </cell>
          <cell r="H41">
            <v>0</v>
          </cell>
          <cell r="I41">
            <v>436.58</v>
          </cell>
          <cell r="J41">
            <v>436.58</v>
          </cell>
          <cell r="K41">
            <v>7.5</v>
          </cell>
          <cell r="L41" t="str">
            <v>BOND</v>
          </cell>
          <cell r="M41" t="str">
            <v>NPV</v>
          </cell>
        </row>
        <row r="42">
          <cell r="A42" t="str">
            <v>36203DT59</v>
          </cell>
          <cell r="B42">
            <v>39479</v>
          </cell>
          <cell r="C42" t="str">
            <v>16 ago 2001</v>
          </cell>
          <cell r="D42">
            <v>155956.29</v>
          </cell>
          <cell r="E42">
            <v>161512.25</v>
          </cell>
          <cell r="F42">
            <v>167068.18</v>
          </cell>
          <cell r="G42">
            <v>5555.93</v>
          </cell>
          <cell r="H42">
            <v>0</v>
          </cell>
          <cell r="I42">
            <v>909.75</v>
          </cell>
          <cell r="J42">
            <v>909.75</v>
          </cell>
          <cell r="K42">
            <v>7</v>
          </cell>
          <cell r="L42" t="str">
            <v>BOND</v>
          </cell>
          <cell r="M42" t="str">
            <v>NPV</v>
          </cell>
        </row>
        <row r="43">
          <cell r="A43" t="str">
            <v>36203EA24</v>
          </cell>
          <cell r="B43">
            <v>39600</v>
          </cell>
          <cell r="C43">
            <v>36573</v>
          </cell>
          <cell r="D43">
            <v>98657.17</v>
          </cell>
          <cell r="E43">
            <v>97393.13</v>
          </cell>
          <cell r="F43">
            <v>105686.49</v>
          </cell>
          <cell r="G43">
            <v>8293.36</v>
          </cell>
          <cell r="H43">
            <v>0</v>
          </cell>
          <cell r="I43">
            <v>575.5</v>
          </cell>
          <cell r="J43">
            <v>575.5</v>
          </cell>
          <cell r="K43">
            <v>7</v>
          </cell>
          <cell r="L43" t="str">
            <v>30F360</v>
          </cell>
          <cell r="M43" t="str">
            <v>NPV</v>
          </cell>
        </row>
        <row r="44">
          <cell r="A44" t="str">
            <v>36203EAR9</v>
          </cell>
          <cell r="B44">
            <v>39600</v>
          </cell>
          <cell r="C44">
            <v>36573</v>
          </cell>
          <cell r="D44">
            <v>382884.26</v>
          </cell>
          <cell r="E44">
            <v>377978.55</v>
          </cell>
          <cell r="F44">
            <v>410164.76</v>
          </cell>
          <cell r="G44">
            <v>32186.21</v>
          </cell>
          <cell r="H44">
            <v>0</v>
          </cell>
          <cell r="I44">
            <v>2233.4899999999998</v>
          </cell>
          <cell r="J44">
            <v>2233.4899999999998</v>
          </cell>
          <cell r="K44">
            <v>7</v>
          </cell>
          <cell r="L44" t="str">
            <v>30F360</v>
          </cell>
          <cell r="M44" t="str">
            <v>NPV</v>
          </cell>
        </row>
        <row r="45">
          <cell r="A45" t="str">
            <v>36203EBC1</v>
          </cell>
          <cell r="B45">
            <v>45108</v>
          </cell>
          <cell r="C45" t="str">
            <v>20 dic 2001</v>
          </cell>
          <cell r="D45">
            <v>1401530.85</v>
          </cell>
          <cell r="E45">
            <v>1439196.99</v>
          </cell>
          <cell r="F45">
            <v>1468979.52</v>
          </cell>
          <cell r="G45">
            <v>29782.53</v>
          </cell>
          <cell r="H45">
            <v>0</v>
          </cell>
          <cell r="I45">
            <v>8175.6</v>
          </cell>
          <cell r="J45">
            <v>8175.6</v>
          </cell>
          <cell r="K45">
            <v>7</v>
          </cell>
          <cell r="L45" t="str">
            <v>BOND</v>
          </cell>
          <cell r="M45" t="str">
            <v>NPV</v>
          </cell>
        </row>
        <row r="46">
          <cell r="A46" t="str">
            <v>36203EBZ0</v>
          </cell>
          <cell r="B46">
            <v>39630</v>
          </cell>
          <cell r="C46">
            <v>36573</v>
          </cell>
          <cell r="D46">
            <v>251541.28</v>
          </cell>
          <cell r="E46">
            <v>248318.41</v>
          </cell>
          <cell r="F46">
            <v>269463.59999999998</v>
          </cell>
          <cell r="G46">
            <v>21145.19</v>
          </cell>
          <cell r="H46">
            <v>0</v>
          </cell>
          <cell r="I46">
            <v>1467.32</v>
          </cell>
          <cell r="J46">
            <v>1467.32</v>
          </cell>
          <cell r="K46">
            <v>7</v>
          </cell>
          <cell r="L46" t="str">
            <v>30F360</v>
          </cell>
          <cell r="M46" t="str">
            <v>NPV</v>
          </cell>
        </row>
        <row r="47">
          <cell r="A47" t="str">
            <v>36203EGX0</v>
          </cell>
          <cell r="B47">
            <v>39722</v>
          </cell>
          <cell r="C47" t="str">
            <v>22 dic 1999</v>
          </cell>
          <cell r="D47">
            <v>192456.11</v>
          </cell>
          <cell r="E47">
            <v>189148.26</v>
          </cell>
          <cell r="F47">
            <v>202800.63</v>
          </cell>
          <cell r="G47">
            <v>13652.37</v>
          </cell>
          <cell r="H47">
            <v>0</v>
          </cell>
          <cell r="I47">
            <v>1042.47</v>
          </cell>
          <cell r="J47">
            <v>1042.47</v>
          </cell>
          <cell r="K47">
            <v>6.5</v>
          </cell>
          <cell r="L47" t="str">
            <v>30F360</v>
          </cell>
          <cell r="M47" t="str">
            <v>NPV</v>
          </cell>
        </row>
        <row r="48">
          <cell r="A48" t="str">
            <v>36203EHC5</v>
          </cell>
          <cell r="B48">
            <v>39722</v>
          </cell>
          <cell r="C48" t="str">
            <v>16 ago 2001</v>
          </cell>
          <cell r="D48">
            <v>27693.46</v>
          </cell>
          <cell r="E48">
            <v>28403.09</v>
          </cell>
          <cell r="F48">
            <v>29181.98</v>
          </cell>
          <cell r="G48">
            <v>778.89</v>
          </cell>
          <cell r="H48">
            <v>0</v>
          </cell>
          <cell r="I48">
            <v>150.01</v>
          </cell>
          <cell r="J48">
            <v>150.01</v>
          </cell>
          <cell r="K48">
            <v>6.5</v>
          </cell>
          <cell r="L48" t="str">
            <v>BOND</v>
          </cell>
          <cell r="M48" t="str">
            <v>NPV</v>
          </cell>
        </row>
        <row r="49">
          <cell r="A49" t="str">
            <v>36203EYE2</v>
          </cell>
          <cell r="B49">
            <v>39508</v>
          </cell>
          <cell r="C49" t="str">
            <v>16 ago 2001</v>
          </cell>
          <cell r="D49">
            <v>21713.65</v>
          </cell>
          <cell r="E49">
            <v>22663.62</v>
          </cell>
          <cell r="F49">
            <v>23327.63</v>
          </cell>
          <cell r="G49">
            <v>664.01</v>
          </cell>
          <cell r="H49">
            <v>0</v>
          </cell>
          <cell r="I49">
            <v>135.71</v>
          </cell>
          <cell r="J49">
            <v>135.71</v>
          </cell>
          <cell r="K49">
            <v>7.5</v>
          </cell>
          <cell r="L49" t="str">
            <v>BOND</v>
          </cell>
          <cell r="M49" t="str">
            <v>NPV</v>
          </cell>
        </row>
        <row r="50">
          <cell r="A50" t="str">
            <v>36203EYQ5</v>
          </cell>
          <cell r="B50">
            <v>39508</v>
          </cell>
          <cell r="C50" t="str">
            <v>16 ago 2001</v>
          </cell>
          <cell r="D50">
            <v>32326.73</v>
          </cell>
          <cell r="E50">
            <v>33741.03</v>
          </cell>
          <cell r="F50">
            <v>34729.58</v>
          </cell>
          <cell r="G50">
            <v>988.55</v>
          </cell>
          <cell r="H50">
            <v>0</v>
          </cell>
          <cell r="I50">
            <v>202.04</v>
          </cell>
          <cell r="J50">
            <v>202.04</v>
          </cell>
          <cell r="K50">
            <v>7.5</v>
          </cell>
          <cell r="L50" t="str">
            <v>BOND</v>
          </cell>
          <cell r="M50" t="str">
            <v>NPV</v>
          </cell>
        </row>
        <row r="51">
          <cell r="A51" t="str">
            <v>36203EYS1</v>
          </cell>
          <cell r="B51">
            <v>39508</v>
          </cell>
          <cell r="C51" t="str">
            <v>16 ago 2001</v>
          </cell>
          <cell r="D51">
            <v>12019.66</v>
          </cell>
          <cell r="E51">
            <v>12628.16</v>
          </cell>
          <cell r="F51">
            <v>12870.53</v>
          </cell>
          <cell r="G51">
            <v>242.37</v>
          </cell>
          <cell r="H51">
            <v>0</v>
          </cell>
          <cell r="I51">
            <v>80.13</v>
          </cell>
          <cell r="J51">
            <v>80.13</v>
          </cell>
          <cell r="K51">
            <v>8</v>
          </cell>
          <cell r="L51" t="str">
            <v>BOND</v>
          </cell>
          <cell r="M51" t="str">
            <v>NPV</v>
          </cell>
        </row>
        <row r="52">
          <cell r="A52" t="str">
            <v>36203FFN0</v>
          </cell>
          <cell r="B52" t="str">
            <v>01 ago 2008</v>
          </cell>
          <cell r="C52" t="str">
            <v>22 dic 1999</v>
          </cell>
          <cell r="D52">
            <v>22932.37</v>
          </cell>
          <cell r="E52">
            <v>22538.22</v>
          </cell>
          <cell r="F52">
            <v>24164.98</v>
          </cell>
          <cell r="G52">
            <v>1626.76</v>
          </cell>
          <cell r="H52">
            <v>0</v>
          </cell>
          <cell r="I52">
            <v>124.22</v>
          </cell>
          <cell r="J52">
            <v>124.22</v>
          </cell>
          <cell r="K52">
            <v>6.5</v>
          </cell>
          <cell r="L52" t="str">
            <v>30F360</v>
          </cell>
          <cell r="M52" t="str">
            <v>NPV</v>
          </cell>
        </row>
        <row r="53">
          <cell r="A53" t="str">
            <v>36203FHZ1</v>
          </cell>
          <cell r="B53" t="str">
            <v>01 abr 2008</v>
          </cell>
          <cell r="C53" t="str">
            <v>16 ago 2001</v>
          </cell>
          <cell r="D53">
            <v>100371.11</v>
          </cell>
          <cell r="E53">
            <v>104762.36</v>
          </cell>
          <cell r="F53">
            <v>107831.69</v>
          </cell>
          <cell r="G53">
            <v>3069.33</v>
          </cell>
          <cell r="H53">
            <v>0</v>
          </cell>
          <cell r="I53">
            <v>627.32000000000005</v>
          </cell>
          <cell r="J53">
            <v>627.32000000000005</v>
          </cell>
          <cell r="K53">
            <v>7.5</v>
          </cell>
          <cell r="L53" t="str">
            <v>BOND</v>
          </cell>
          <cell r="M53" t="str">
            <v>NPV</v>
          </cell>
        </row>
        <row r="54">
          <cell r="A54" t="str">
            <v>36203FJY2</v>
          </cell>
          <cell r="B54">
            <v>39600</v>
          </cell>
          <cell r="C54">
            <v>36573</v>
          </cell>
          <cell r="D54">
            <v>108844.61</v>
          </cell>
          <cell r="E54">
            <v>107450.03</v>
          </cell>
          <cell r="F54">
            <v>116599.79</v>
          </cell>
          <cell r="G54">
            <v>9149.76</v>
          </cell>
          <cell r="H54">
            <v>0</v>
          </cell>
          <cell r="I54">
            <v>634.92999999999995</v>
          </cell>
          <cell r="J54">
            <v>634.92999999999995</v>
          </cell>
          <cell r="K54">
            <v>7</v>
          </cell>
          <cell r="L54" t="str">
            <v>30F360</v>
          </cell>
          <cell r="M54" t="str">
            <v>NPV</v>
          </cell>
        </row>
        <row r="55">
          <cell r="A55" t="str">
            <v>36203FM85</v>
          </cell>
          <cell r="B55">
            <v>39479</v>
          </cell>
          <cell r="C55" t="str">
            <v>16 ago 2001</v>
          </cell>
          <cell r="D55">
            <v>32909.24</v>
          </cell>
          <cell r="E55">
            <v>34349.03</v>
          </cell>
          <cell r="F55">
            <v>35355.379999999997</v>
          </cell>
          <cell r="G55">
            <v>1006.35</v>
          </cell>
          <cell r="H55">
            <v>0</v>
          </cell>
          <cell r="I55">
            <v>205.68</v>
          </cell>
          <cell r="J55">
            <v>205.68</v>
          </cell>
          <cell r="K55">
            <v>7.5</v>
          </cell>
          <cell r="L55" t="str">
            <v>BOND</v>
          </cell>
          <cell r="M55" t="str">
            <v>NPV</v>
          </cell>
        </row>
        <row r="56">
          <cell r="A56" t="str">
            <v>36203FMB8</v>
          </cell>
          <cell r="B56" t="str">
            <v>01 abr 2008</v>
          </cell>
          <cell r="C56" t="str">
            <v>16 ago 2001</v>
          </cell>
          <cell r="D56">
            <v>2279.4899999999998</v>
          </cell>
          <cell r="E56">
            <v>2379.2199999999998</v>
          </cell>
          <cell r="F56">
            <v>2448.92</v>
          </cell>
          <cell r="G56">
            <v>69.7</v>
          </cell>
          <cell r="H56">
            <v>0</v>
          </cell>
          <cell r="I56">
            <v>14.25</v>
          </cell>
          <cell r="J56">
            <v>14.25</v>
          </cell>
          <cell r="K56">
            <v>7.5</v>
          </cell>
          <cell r="L56" t="str">
            <v>BOND</v>
          </cell>
          <cell r="M56" t="str">
            <v>NPV</v>
          </cell>
        </row>
        <row r="57">
          <cell r="A57" t="str">
            <v>36203FSY2</v>
          </cell>
          <cell r="B57">
            <v>39508</v>
          </cell>
          <cell r="C57" t="str">
            <v>16 ago 2001</v>
          </cell>
          <cell r="D57">
            <v>52061.31</v>
          </cell>
          <cell r="E57">
            <v>54338.98</v>
          </cell>
          <cell r="F57">
            <v>55931.03</v>
          </cell>
          <cell r="G57">
            <v>1592.05</v>
          </cell>
          <cell r="H57">
            <v>0</v>
          </cell>
          <cell r="I57">
            <v>325.38</v>
          </cell>
          <cell r="J57">
            <v>325.38</v>
          </cell>
          <cell r="K57">
            <v>7.5</v>
          </cell>
          <cell r="L57" t="str">
            <v>BOND</v>
          </cell>
          <cell r="M57" t="str">
            <v>NPV</v>
          </cell>
        </row>
        <row r="58">
          <cell r="A58" t="str">
            <v>36203FVB8</v>
          </cell>
          <cell r="B58">
            <v>39569</v>
          </cell>
          <cell r="C58">
            <v>36573</v>
          </cell>
          <cell r="D58">
            <v>155445.85999999999</v>
          </cell>
          <cell r="E58">
            <v>153454.21</v>
          </cell>
          <cell r="F58">
            <v>166521.38</v>
          </cell>
          <cell r="G58">
            <v>13067.17</v>
          </cell>
          <cell r="H58">
            <v>0</v>
          </cell>
          <cell r="I58">
            <v>906.77</v>
          </cell>
          <cell r="J58">
            <v>906.77</v>
          </cell>
          <cell r="K58">
            <v>7</v>
          </cell>
          <cell r="L58" t="str">
            <v>30F360</v>
          </cell>
          <cell r="M58" t="str">
            <v>NPV</v>
          </cell>
        </row>
        <row r="59">
          <cell r="A59" t="str">
            <v>36203GCN1</v>
          </cell>
          <cell r="B59">
            <v>39569</v>
          </cell>
          <cell r="C59">
            <v>36573</v>
          </cell>
          <cell r="D59">
            <v>238296.39</v>
          </cell>
          <cell r="E59">
            <v>235243.22</v>
          </cell>
          <cell r="F59">
            <v>255275.01</v>
          </cell>
          <cell r="G59">
            <v>20031.79</v>
          </cell>
          <cell r="H59">
            <v>0</v>
          </cell>
          <cell r="I59">
            <v>1390.06</v>
          </cell>
          <cell r="J59">
            <v>1390.06</v>
          </cell>
          <cell r="K59">
            <v>7</v>
          </cell>
          <cell r="L59" t="str">
            <v>30F360</v>
          </cell>
          <cell r="M59" t="str">
            <v>NPV</v>
          </cell>
        </row>
        <row r="60">
          <cell r="A60" t="str">
            <v>36203GDH3</v>
          </cell>
          <cell r="B60">
            <v>39692</v>
          </cell>
          <cell r="C60" t="str">
            <v>22 dic 1999</v>
          </cell>
          <cell r="D60">
            <v>56899.55</v>
          </cell>
          <cell r="E60">
            <v>55921.57</v>
          </cell>
          <cell r="F60">
            <v>59957.9</v>
          </cell>
          <cell r="G60">
            <v>4036.33</v>
          </cell>
          <cell r="H60">
            <v>0</v>
          </cell>
          <cell r="I60">
            <v>308.20999999999998</v>
          </cell>
          <cell r="J60">
            <v>308.20999999999998</v>
          </cell>
          <cell r="K60">
            <v>6.5</v>
          </cell>
          <cell r="L60" t="str">
            <v>30F360</v>
          </cell>
          <cell r="M60" t="str">
            <v>NPV</v>
          </cell>
        </row>
        <row r="61">
          <cell r="A61" t="str">
            <v>36203GDY6</v>
          </cell>
          <cell r="B61">
            <v>39630</v>
          </cell>
          <cell r="C61" t="str">
            <v>16 ago 2001</v>
          </cell>
          <cell r="D61">
            <v>654923.12</v>
          </cell>
          <cell r="E61">
            <v>671705.54</v>
          </cell>
          <cell r="F61">
            <v>690125.24</v>
          </cell>
          <cell r="G61">
            <v>18419.7</v>
          </cell>
          <cell r="H61">
            <v>0</v>
          </cell>
          <cell r="I61">
            <v>3547.5</v>
          </cell>
          <cell r="J61">
            <v>3547.5</v>
          </cell>
          <cell r="K61">
            <v>6.5</v>
          </cell>
          <cell r="L61" t="str">
            <v>BOND</v>
          </cell>
          <cell r="M61" t="str">
            <v>NPV</v>
          </cell>
        </row>
        <row r="62">
          <cell r="A62" t="str">
            <v>36203GEN9</v>
          </cell>
          <cell r="B62">
            <v>39508</v>
          </cell>
          <cell r="C62" t="str">
            <v>16 ago 2001</v>
          </cell>
          <cell r="D62">
            <v>95462.99</v>
          </cell>
          <cell r="E62">
            <v>99639.49</v>
          </cell>
          <cell r="F62">
            <v>102558.75</v>
          </cell>
          <cell r="G62">
            <v>2919.26</v>
          </cell>
          <cell r="H62">
            <v>0</v>
          </cell>
          <cell r="I62">
            <v>596.64</v>
          </cell>
          <cell r="J62">
            <v>596.64</v>
          </cell>
          <cell r="K62">
            <v>7.5</v>
          </cell>
          <cell r="L62" t="str">
            <v>BOND</v>
          </cell>
          <cell r="M62" t="str">
            <v>NPV</v>
          </cell>
        </row>
        <row r="63">
          <cell r="A63" t="str">
            <v>36203GFB4</v>
          </cell>
          <cell r="B63">
            <v>39569</v>
          </cell>
          <cell r="C63">
            <v>36573</v>
          </cell>
          <cell r="D63">
            <v>194872.14</v>
          </cell>
          <cell r="E63">
            <v>192375.34</v>
          </cell>
          <cell r="F63">
            <v>208756.78</v>
          </cell>
          <cell r="G63">
            <v>16381.44</v>
          </cell>
          <cell r="H63">
            <v>0</v>
          </cell>
          <cell r="I63">
            <v>1136.75</v>
          </cell>
          <cell r="J63">
            <v>1136.75</v>
          </cell>
          <cell r="K63">
            <v>7</v>
          </cell>
          <cell r="L63" t="str">
            <v>30F360</v>
          </cell>
          <cell r="M63" t="str">
            <v>NPV</v>
          </cell>
        </row>
        <row r="64">
          <cell r="A64" t="str">
            <v>36203GFT5</v>
          </cell>
          <cell r="B64" t="str">
            <v>01 abr 2008</v>
          </cell>
          <cell r="C64" t="str">
            <v>16 ago 2001</v>
          </cell>
          <cell r="D64">
            <v>89245.39</v>
          </cell>
          <cell r="E64">
            <v>93763.44</v>
          </cell>
          <cell r="F64">
            <v>95563.07</v>
          </cell>
          <cell r="G64">
            <v>1799.63</v>
          </cell>
          <cell r="H64">
            <v>0</v>
          </cell>
          <cell r="I64">
            <v>594.97</v>
          </cell>
          <cell r="J64">
            <v>594.97</v>
          </cell>
          <cell r="K64">
            <v>8</v>
          </cell>
          <cell r="L64" t="str">
            <v>BOND</v>
          </cell>
          <cell r="M64" t="str">
            <v>NPV</v>
          </cell>
        </row>
        <row r="65">
          <cell r="A65" t="str">
            <v>36203GMW0</v>
          </cell>
          <cell r="B65">
            <v>39569</v>
          </cell>
          <cell r="C65">
            <v>36573</v>
          </cell>
          <cell r="D65">
            <v>76343.14</v>
          </cell>
          <cell r="E65">
            <v>75365</v>
          </cell>
          <cell r="F65">
            <v>81782.59</v>
          </cell>
          <cell r="G65">
            <v>6417.59</v>
          </cell>
          <cell r="H65">
            <v>0</v>
          </cell>
          <cell r="I65">
            <v>445.34</v>
          </cell>
          <cell r="J65">
            <v>445.34</v>
          </cell>
          <cell r="K65">
            <v>7</v>
          </cell>
          <cell r="L65" t="str">
            <v>30F360</v>
          </cell>
          <cell r="M65" t="str">
            <v>NPV</v>
          </cell>
        </row>
        <row r="66">
          <cell r="A66" t="str">
            <v>36203GN33</v>
          </cell>
          <cell r="B66">
            <v>39600</v>
          </cell>
          <cell r="C66">
            <v>36573</v>
          </cell>
          <cell r="D66">
            <v>235599.66</v>
          </cell>
          <cell r="E66">
            <v>232581.05</v>
          </cell>
          <cell r="F66">
            <v>252386.14</v>
          </cell>
          <cell r="G66">
            <v>19805.09</v>
          </cell>
          <cell r="H66">
            <v>0</v>
          </cell>
          <cell r="I66">
            <v>1374.33</v>
          </cell>
          <cell r="J66">
            <v>1374.33</v>
          </cell>
          <cell r="K66">
            <v>7</v>
          </cell>
          <cell r="L66" t="str">
            <v>30F360</v>
          </cell>
          <cell r="M66" t="str">
            <v>NPV</v>
          </cell>
        </row>
        <row r="67">
          <cell r="A67" t="str">
            <v>36203GN58</v>
          </cell>
          <cell r="B67">
            <v>39600</v>
          </cell>
          <cell r="C67" t="str">
            <v>16 ago 2001</v>
          </cell>
          <cell r="D67">
            <v>165388.42000000001</v>
          </cell>
          <cell r="E67">
            <v>169626.51</v>
          </cell>
          <cell r="F67">
            <v>174278.05</v>
          </cell>
          <cell r="G67">
            <v>4651.54</v>
          </cell>
          <cell r="H67">
            <v>0</v>
          </cell>
          <cell r="I67">
            <v>895.85</v>
          </cell>
          <cell r="J67">
            <v>895.85</v>
          </cell>
          <cell r="K67">
            <v>6.5</v>
          </cell>
          <cell r="L67" t="str">
            <v>BOND</v>
          </cell>
          <cell r="M67" t="str">
            <v>NPV</v>
          </cell>
        </row>
        <row r="68">
          <cell r="A68" t="str">
            <v>36203GUY7</v>
          </cell>
          <cell r="B68">
            <v>39479</v>
          </cell>
          <cell r="C68" t="str">
            <v>16 ago 2001</v>
          </cell>
          <cell r="D68">
            <v>43154.69</v>
          </cell>
          <cell r="E68">
            <v>45042.71</v>
          </cell>
          <cell r="F68">
            <v>46362.38</v>
          </cell>
          <cell r="G68">
            <v>1319.67</v>
          </cell>
          <cell r="H68">
            <v>0</v>
          </cell>
          <cell r="I68">
            <v>269.72000000000003</v>
          </cell>
          <cell r="J68">
            <v>269.72000000000003</v>
          </cell>
          <cell r="K68">
            <v>7.5</v>
          </cell>
          <cell r="L68" t="str">
            <v>BOND</v>
          </cell>
          <cell r="M68" t="str">
            <v>NPV</v>
          </cell>
        </row>
        <row r="69">
          <cell r="A69" t="str">
            <v>36203HCP4</v>
          </cell>
          <cell r="B69">
            <v>39569</v>
          </cell>
          <cell r="C69" t="str">
            <v>16 ago 2001</v>
          </cell>
          <cell r="D69">
            <v>55546.3</v>
          </cell>
          <cell r="E69">
            <v>56969.68</v>
          </cell>
          <cell r="F69">
            <v>58531.91</v>
          </cell>
          <cell r="G69">
            <v>1562.23</v>
          </cell>
          <cell r="H69">
            <v>0</v>
          </cell>
          <cell r="I69">
            <v>300.88</v>
          </cell>
          <cell r="J69">
            <v>300.88</v>
          </cell>
          <cell r="K69">
            <v>6.5</v>
          </cell>
          <cell r="L69" t="str">
            <v>BOND</v>
          </cell>
          <cell r="M69" t="str">
            <v>NPV</v>
          </cell>
        </row>
        <row r="70">
          <cell r="A70" t="str">
            <v>36203HF48</v>
          </cell>
          <cell r="B70">
            <v>39479</v>
          </cell>
          <cell r="C70" t="str">
            <v>16 ago 2001</v>
          </cell>
          <cell r="D70">
            <v>59220.54</v>
          </cell>
          <cell r="E70">
            <v>61811.43</v>
          </cell>
          <cell r="F70">
            <v>63622.400000000001</v>
          </cell>
          <cell r="G70">
            <v>1810.97</v>
          </cell>
          <cell r="H70">
            <v>0</v>
          </cell>
          <cell r="I70">
            <v>370.13</v>
          </cell>
          <cell r="J70">
            <v>370.13</v>
          </cell>
          <cell r="K70">
            <v>7.5</v>
          </cell>
          <cell r="L70" t="str">
            <v>BOND</v>
          </cell>
          <cell r="M70" t="str">
            <v>NPV</v>
          </cell>
        </row>
        <row r="71">
          <cell r="A71" t="str">
            <v>36203HF55</v>
          </cell>
          <cell r="B71">
            <v>39479</v>
          </cell>
          <cell r="C71" t="str">
            <v>16 ago 2001</v>
          </cell>
          <cell r="D71">
            <v>176845.66</v>
          </cell>
          <cell r="E71">
            <v>183145.78</v>
          </cell>
          <cell r="F71">
            <v>189445.91</v>
          </cell>
          <cell r="G71">
            <v>6300.13</v>
          </cell>
          <cell r="H71">
            <v>0</v>
          </cell>
          <cell r="I71">
            <v>1031.5999999999999</v>
          </cell>
          <cell r="J71">
            <v>1031.5999999999999</v>
          </cell>
          <cell r="K71">
            <v>7</v>
          </cell>
          <cell r="L71" t="str">
            <v>BOND</v>
          </cell>
          <cell r="M71" t="str">
            <v>NPV</v>
          </cell>
        </row>
        <row r="72">
          <cell r="A72" t="str">
            <v>36203HJA0</v>
          </cell>
          <cell r="B72">
            <v>39508</v>
          </cell>
          <cell r="C72" t="str">
            <v>16 ago 2001</v>
          </cell>
          <cell r="D72">
            <v>63254.43</v>
          </cell>
          <cell r="E72">
            <v>65507.87</v>
          </cell>
          <cell r="F72">
            <v>67761.31</v>
          </cell>
          <cell r="G72">
            <v>2253.44</v>
          </cell>
          <cell r="H72">
            <v>0</v>
          </cell>
          <cell r="I72">
            <v>368.98</v>
          </cell>
          <cell r="J72">
            <v>368.98</v>
          </cell>
          <cell r="K72">
            <v>7</v>
          </cell>
          <cell r="L72" t="str">
            <v>BOND</v>
          </cell>
          <cell r="M72" t="str">
            <v>NPV</v>
          </cell>
        </row>
        <row r="73">
          <cell r="A73" t="str">
            <v>36203HKL4</v>
          </cell>
          <cell r="B73">
            <v>39569</v>
          </cell>
          <cell r="C73" t="str">
            <v>16 ago 2001</v>
          </cell>
          <cell r="D73">
            <v>106371.04</v>
          </cell>
          <cell r="E73">
            <v>110160.51</v>
          </cell>
          <cell r="F73">
            <v>113949.98</v>
          </cell>
          <cell r="G73">
            <v>3789.47</v>
          </cell>
          <cell r="H73">
            <v>0</v>
          </cell>
          <cell r="I73">
            <v>620.5</v>
          </cell>
          <cell r="J73">
            <v>620.5</v>
          </cell>
          <cell r="K73">
            <v>7</v>
          </cell>
          <cell r="L73" t="str">
            <v>BOND</v>
          </cell>
          <cell r="M73" t="str">
            <v>NPV</v>
          </cell>
        </row>
        <row r="74">
          <cell r="A74" t="str">
            <v>36203HP47</v>
          </cell>
          <cell r="B74">
            <v>39479</v>
          </cell>
          <cell r="C74" t="str">
            <v>16 ago 2001</v>
          </cell>
          <cell r="D74">
            <v>9229.26</v>
          </cell>
          <cell r="E74">
            <v>9558.06</v>
          </cell>
          <cell r="F74">
            <v>9886.84</v>
          </cell>
          <cell r="G74">
            <v>328.78</v>
          </cell>
          <cell r="H74">
            <v>0</v>
          </cell>
          <cell r="I74">
            <v>53.84</v>
          </cell>
          <cell r="J74">
            <v>53.84</v>
          </cell>
          <cell r="K74">
            <v>7</v>
          </cell>
          <cell r="L74" t="str">
            <v>BOND</v>
          </cell>
          <cell r="M74" t="str">
            <v>NPV</v>
          </cell>
        </row>
        <row r="75">
          <cell r="A75" t="str">
            <v>36203HQU8</v>
          </cell>
          <cell r="B75" t="str">
            <v>01 abr 2008</v>
          </cell>
          <cell r="C75" t="str">
            <v>16 ago 2001</v>
          </cell>
          <cell r="D75">
            <v>56915.51</v>
          </cell>
          <cell r="E75">
            <v>59405.56</v>
          </cell>
          <cell r="F75">
            <v>61146.04</v>
          </cell>
          <cell r="G75">
            <v>1740.48</v>
          </cell>
          <cell r="H75">
            <v>0</v>
          </cell>
          <cell r="I75">
            <v>355.72</v>
          </cell>
          <cell r="J75">
            <v>355.72</v>
          </cell>
          <cell r="K75">
            <v>7.5</v>
          </cell>
          <cell r="L75" t="str">
            <v>BOND</v>
          </cell>
          <cell r="M75" t="str">
            <v>NPV</v>
          </cell>
        </row>
        <row r="76">
          <cell r="A76" t="str">
            <v>36203J6F9</v>
          </cell>
          <cell r="B76">
            <v>39508</v>
          </cell>
          <cell r="C76" t="str">
            <v>16 ago 2001</v>
          </cell>
          <cell r="D76">
            <v>183789.65</v>
          </cell>
          <cell r="E76">
            <v>191830.45</v>
          </cell>
          <cell r="F76">
            <v>197408.46</v>
          </cell>
          <cell r="G76">
            <v>5578.01</v>
          </cell>
          <cell r="H76">
            <v>0</v>
          </cell>
          <cell r="I76">
            <v>1148.69</v>
          </cell>
          <cell r="J76">
            <v>1148.69</v>
          </cell>
          <cell r="K76">
            <v>7.5</v>
          </cell>
          <cell r="L76" t="str">
            <v>BOND</v>
          </cell>
          <cell r="M76" t="str">
            <v>NPV</v>
          </cell>
        </row>
        <row r="77">
          <cell r="A77" t="str">
            <v>36203JBM8</v>
          </cell>
          <cell r="B77" t="str">
            <v>01 abr 2008</v>
          </cell>
          <cell r="C77" t="str">
            <v>16 ago 2001</v>
          </cell>
          <cell r="D77">
            <v>20972.71</v>
          </cell>
          <cell r="E77">
            <v>21510.14</v>
          </cell>
          <cell r="F77">
            <v>22099.99</v>
          </cell>
          <cell r="G77">
            <v>589.85</v>
          </cell>
          <cell r="H77">
            <v>0</v>
          </cell>
          <cell r="I77">
            <v>113.6</v>
          </cell>
          <cell r="J77">
            <v>113.6</v>
          </cell>
          <cell r="K77">
            <v>6.5</v>
          </cell>
          <cell r="L77" t="str">
            <v>BOND</v>
          </cell>
          <cell r="M77" t="str">
            <v>NPV</v>
          </cell>
        </row>
        <row r="78">
          <cell r="A78" t="str">
            <v>36203JEK9</v>
          </cell>
          <cell r="B78" t="str">
            <v>01 abr 2008</v>
          </cell>
          <cell r="C78" t="str">
            <v>16 ago 2001</v>
          </cell>
          <cell r="D78">
            <v>311765.40000000002</v>
          </cell>
          <cell r="E78">
            <v>319754.40000000002</v>
          </cell>
          <cell r="F78">
            <v>328522.78999999998</v>
          </cell>
          <cell r="G78">
            <v>8768.39</v>
          </cell>
          <cell r="H78">
            <v>0</v>
          </cell>
          <cell r="I78">
            <v>1688.73</v>
          </cell>
          <cell r="J78">
            <v>1688.73</v>
          </cell>
          <cell r="K78">
            <v>6.5</v>
          </cell>
          <cell r="L78" t="str">
            <v>BOND</v>
          </cell>
          <cell r="M78" t="str">
            <v>NPV</v>
          </cell>
        </row>
        <row r="79">
          <cell r="A79" t="str">
            <v>36203JFJ1</v>
          </cell>
          <cell r="B79" t="str">
            <v>01 abr 2008</v>
          </cell>
          <cell r="C79" t="str">
            <v>16 ago 2001</v>
          </cell>
          <cell r="D79">
            <v>53061.599999999999</v>
          </cell>
          <cell r="E79">
            <v>54421.31</v>
          </cell>
          <cell r="F79">
            <v>55913.66</v>
          </cell>
          <cell r="G79">
            <v>1492.35</v>
          </cell>
          <cell r="H79">
            <v>0</v>
          </cell>
          <cell r="I79">
            <v>287.42</v>
          </cell>
          <cell r="J79">
            <v>287.42</v>
          </cell>
          <cell r="K79">
            <v>6.5</v>
          </cell>
          <cell r="L79" t="str">
            <v>BOND</v>
          </cell>
          <cell r="M79" t="str">
            <v>NPV</v>
          </cell>
        </row>
        <row r="80">
          <cell r="A80" t="str">
            <v>36203JS57</v>
          </cell>
          <cell r="B80">
            <v>45108</v>
          </cell>
          <cell r="C80" t="str">
            <v>20 dic 2001</v>
          </cell>
          <cell r="D80">
            <v>358126.2</v>
          </cell>
          <cell r="E80">
            <v>367750.83</v>
          </cell>
          <cell r="F80">
            <v>375361.02</v>
          </cell>
          <cell r="G80">
            <v>7610.19</v>
          </cell>
          <cell r="H80">
            <v>0</v>
          </cell>
          <cell r="I80">
            <v>2089.0700000000002</v>
          </cell>
          <cell r="J80">
            <v>2089.0700000000002</v>
          </cell>
          <cell r="K80">
            <v>7</v>
          </cell>
          <cell r="L80" t="str">
            <v>BOND</v>
          </cell>
          <cell r="M80" t="str">
            <v>NPV</v>
          </cell>
        </row>
        <row r="81">
          <cell r="A81" t="str">
            <v>36203JSQ1</v>
          </cell>
          <cell r="B81">
            <v>39630</v>
          </cell>
          <cell r="C81">
            <v>36573</v>
          </cell>
          <cell r="D81">
            <v>10084.07</v>
          </cell>
          <cell r="E81">
            <v>9567.2800000000007</v>
          </cell>
          <cell r="F81">
            <v>10547.31</v>
          </cell>
          <cell r="G81">
            <v>980.03</v>
          </cell>
          <cell r="H81">
            <v>0</v>
          </cell>
          <cell r="I81">
            <v>50.42</v>
          </cell>
          <cell r="J81">
            <v>50.42</v>
          </cell>
          <cell r="K81">
            <v>6</v>
          </cell>
          <cell r="L81" t="str">
            <v>30F360</v>
          </cell>
          <cell r="M81" t="str">
            <v>NPV</v>
          </cell>
        </row>
        <row r="82">
          <cell r="A82" t="str">
            <v>36203JXG7</v>
          </cell>
          <cell r="B82" t="str">
            <v>01 ago 2008</v>
          </cell>
          <cell r="C82" t="str">
            <v>22 dic 1999</v>
          </cell>
          <cell r="D82">
            <v>152129.06</v>
          </cell>
          <cell r="E82">
            <v>149514.34</v>
          </cell>
          <cell r="F82">
            <v>160306</v>
          </cell>
          <cell r="G82">
            <v>10791.66</v>
          </cell>
          <cell r="H82">
            <v>0</v>
          </cell>
          <cell r="I82">
            <v>824.03</v>
          </cell>
          <cell r="J82">
            <v>824.03</v>
          </cell>
          <cell r="K82">
            <v>6.5</v>
          </cell>
          <cell r="L82" t="str">
            <v>30F360</v>
          </cell>
          <cell r="M82" t="str">
            <v>NPV</v>
          </cell>
        </row>
        <row r="83">
          <cell r="A83" t="str">
            <v>36203JYJ0</v>
          </cell>
          <cell r="B83" t="str">
            <v>01 ago 2008</v>
          </cell>
          <cell r="C83" t="str">
            <v>22 dic 1999</v>
          </cell>
          <cell r="D83">
            <v>120266.2</v>
          </cell>
          <cell r="E83">
            <v>118199.14</v>
          </cell>
          <cell r="F83">
            <v>126730.51</v>
          </cell>
          <cell r="G83">
            <v>8531.3700000000008</v>
          </cell>
          <cell r="H83">
            <v>0</v>
          </cell>
          <cell r="I83">
            <v>651.44000000000005</v>
          </cell>
          <cell r="J83">
            <v>651.44000000000005</v>
          </cell>
          <cell r="K83">
            <v>6.5</v>
          </cell>
          <cell r="L83" t="str">
            <v>30F360</v>
          </cell>
          <cell r="M83" t="str">
            <v>NPV</v>
          </cell>
        </row>
        <row r="84">
          <cell r="A84" t="str">
            <v>36203K6K5</v>
          </cell>
          <cell r="B84">
            <v>39600</v>
          </cell>
          <cell r="C84">
            <v>36573</v>
          </cell>
          <cell r="D84">
            <v>83599.820000000007</v>
          </cell>
          <cell r="E84">
            <v>82528.69</v>
          </cell>
          <cell r="F84">
            <v>89556.31</v>
          </cell>
          <cell r="G84">
            <v>7027.62</v>
          </cell>
          <cell r="H84">
            <v>0</v>
          </cell>
          <cell r="I84">
            <v>487.67</v>
          </cell>
          <cell r="J84">
            <v>487.67</v>
          </cell>
          <cell r="K84">
            <v>7</v>
          </cell>
          <cell r="L84" t="str">
            <v>30F360</v>
          </cell>
          <cell r="M84" t="str">
            <v>NPV</v>
          </cell>
        </row>
        <row r="85">
          <cell r="A85" t="str">
            <v>36203KK52</v>
          </cell>
          <cell r="B85" t="str">
            <v>01 ene 2024</v>
          </cell>
          <cell r="C85" t="str">
            <v>20 dic 2001</v>
          </cell>
          <cell r="D85">
            <v>103938.94</v>
          </cell>
          <cell r="E85">
            <v>106732.3</v>
          </cell>
          <cell r="F85">
            <v>108941</v>
          </cell>
          <cell r="G85">
            <v>2208.6999999999998</v>
          </cell>
          <cell r="H85">
            <v>0</v>
          </cell>
          <cell r="I85">
            <v>606.30999999999995</v>
          </cell>
          <cell r="J85">
            <v>606.30999999999995</v>
          </cell>
          <cell r="K85">
            <v>7</v>
          </cell>
          <cell r="L85" t="str">
            <v>BOND</v>
          </cell>
          <cell r="M85" t="str">
            <v>NPV</v>
          </cell>
        </row>
        <row r="86">
          <cell r="A86" t="str">
            <v>36203KK60</v>
          </cell>
          <cell r="B86" t="str">
            <v>01 ene 2024</v>
          </cell>
          <cell r="C86" t="str">
            <v>20 dic 2001</v>
          </cell>
          <cell r="D86">
            <v>639862.85</v>
          </cell>
          <cell r="E86">
            <v>657059.17000000004</v>
          </cell>
          <cell r="F86">
            <v>670656.25</v>
          </cell>
          <cell r="G86">
            <v>13597.08</v>
          </cell>
          <cell r="H86">
            <v>0</v>
          </cell>
          <cell r="I86">
            <v>3732.53</v>
          </cell>
          <cell r="J86">
            <v>3732.53</v>
          </cell>
          <cell r="K86">
            <v>7</v>
          </cell>
          <cell r="L86" t="str">
            <v>BOND</v>
          </cell>
          <cell r="M86" t="str">
            <v>NPV</v>
          </cell>
        </row>
        <row r="87">
          <cell r="A87" t="str">
            <v>36203KK78</v>
          </cell>
          <cell r="B87" t="str">
            <v>01 ene 2009</v>
          </cell>
          <cell r="C87" t="str">
            <v>22 dic 1999</v>
          </cell>
          <cell r="D87">
            <v>13688.85</v>
          </cell>
          <cell r="E87">
            <v>13453.58</v>
          </cell>
          <cell r="F87">
            <v>14424.63</v>
          </cell>
          <cell r="G87">
            <v>971.05</v>
          </cell>
          <cell r="H87">
            <v>0</v>
          </cell>
          <cell r="I87">
            <v>74.150000000000006</v>
          </cell>
          <cell r="J87">
            <v>74.150000000000006</v>
          </cell>
          <cell r="K87">
            <v>6.5</v>
          </cell>
          <cell r="L87" t="str">
            <v>30F360</v>
          </cell>
          <cell r="M87" t="str">
            <v>NPV</v>
          </cell>
        </row>
        <row r="88">
          <cell r="A88" t="str">
            <v>36203KMQ4</v>
          </cell>
          <cell r="B88" t="str">
            <v>01 ene 2009</v>
          </cell>
          <cell r="C88" t="str">
            <v>16 ago 2001</v>
          </cell>
          <cell r="D88">
            <v>89304.639999999999</v>
          </cell>
          <cell r="E88">
            <v>92486.11</v>
          </cell>
          <cell r="F88">
            <v>95667.6</v>
          </cell>
          <cell r="G88">
            <v>3181.49</v>
          </cell>
          <cell r="H88">
            <v>0</v>
          </cell>
          <cell r="I88">
            <v>520.94000000000005</v>
          </cell>
          <cell r="J88">
            <v>520.94000000000005</v>
          </cell>
          <cell r="K88">
            <v>7</v>
          </cell>
          <cell r="L88" t="str">
            <v>BOND</v>
          </cell>
          <cell r="M88" t="str">
            <v>NPV</v>
          </cell>
        </row>
        <row r="89">
          <cell r="A89" t="str">
            <v>36203KSC9</v>
          </cell>
          <cell r="B89" t="str">
            <v>01 abr 2008</v>
          </cell>
          <cell r="C89" t="str">
            <v>16 ago 2001</v>
          </cell>
          <cell r="D89">
            <v>188495.74</v>
          </cell>
          <cell r="E89">
            <v>193325.96</v>
          </cell>
          <cell r="F89">
            <v>198627.39</v>
          </cell>
          <cell r="G89">
            <v>5301.43</v>
          </cell>
          <cell r="H89">
            <v>0</v>
          </cell>
          <cell r="I89">
            <v>1021.02</v>
          </cell>
          <cell r="J89">
            <v>1021.02</v>
          </cell>
          <cell r="K89">
            <v>6.5</v>
          </cell>
          <cell r="L89" t="str">
            <v>BOND</v>
          </cell>
          <cell r="M89" t="str">
            <v>NPV</v>
          </cell>
        </row>
        <row r="90">
          <cell r="A90" t="str">
            <v>36203KUE2</v>
          </cell>
          <cell r="B90" t="str">
            <v>01 ago 2008</v>
          </cell>
          <cell r="C90" t="str">
            <v>22 dic 1999</v>
          </cell>
          <cell r="D90">
            <v>5052.29</v>
          </cell>
          <cell r="E90">
            <v>4965.47</v>
          </cell>
          <cell r="F90">
            <v>5323.85</v>
          </cell>
          <cell r="G90">
            <v>358.38</v>
          </cell>
          <cell r="H90">
            <v>0</v>
          </cell>
          <cell r="I90">
            <v>27.37</v>
          </cell>
          <cell r="J90">
            <v>27.37</v>
          </cell>
          <cell r="K90">
            <v>6.5</v>
          </cell>
          <cell r="L90" t="str">
            <v>30F360</v>
          </cell>
          <cell r="M90" t="str">
            <v>NPV</v>
          </cell>
        </row>
        <row r="91">
          <cell r="A91" t="str">
            <v>36203LC34</v>
          </cell>
          <cell r="B91">
            <v>39692</v>
          </cell>
          <cell r="C91" t="str">
            <v>22 dic 1999</v>
          </cell>
          <cell r="D91">
            <v>40564.089999999997</v>
          </cell>
          <cell r="E91">
            <v>39866.9</v>
          </cell>
          <cell r="F91">
            <v>42744.41</v>
          </cell>
          <cell r="G91">
            <v>2877.51</v>
          </cell>
          <cell r="H91">
            <v>0</v>
          </cell>
          <cell r="I91">
            <v>219.72</v>
          </cell>
          <cell r="J91">
            <v>219.72</v>
          </cell>
          <cell r="K91">
            <v>6.5</v>
          </cell>
          <cell r="L91" t="str">
            <v>30F360</v>
          </cell>
          <cell r="M91" t="str">
            <v>NPV</v>
          </cell>
        </row>
        <row r="92">
          <cell r="A92" t="str">
            <v>36203LDZ2</v>
          </cell>
          <cell r="B92" t="str">
            <v>01 ago 2008</v>
          </cell>
          <cell r="C92" t="str">
            <v>16 ago 2001</v>
          </cell>
          <cell r="D92">
            <v>29094.28</v>
          </cell>
          <cell r="E92">
            <v>29839.82</v>
          </cell>
          <cell r="F92">
            <v>30658.1</v>
          </cell>
          <cell r="G92">
            <v>818.28</v>
          </cell>
          <cell r="H92">
            <v>0</v>
          </cell>
          <cell r="I92">
            <v>157.59</v>
          </cell>
          <cell r="J92">
            <v>157.59</v>
          </cell>
          <cell r="K92">
            <v>6.5</v>
          </cell>
          <cell r="L92" t="str">
            <v>BOND</v>
          </cell>
          <cell r="M92" t="str">
            <v>NPV</v>
          </cell>
        </row>
        <row r="93">
          <cell r="A93" t="str">
            <v>36203LF23</v>
          </cell>
          <cell r="B93" t="str">
            <v>01 abr 2008</v>
          </cell>
          <cell r="C93" t="str">
            <v>16 ago 2001</v>
          </cell>
          <cell r="D93">
            <v>87218.18</v>
          </cell>
          <cell r="E93">
            <v>91633.600000000006</v>
          </cell>
          <cell r="F93">
            <v>93392.36</v>
          </cell>
          <cell r="G93">
            <v>1758.76</v>
          </cell>
          <cell r="H93">
            <v>0</v>
          </cell>
          <cell r="I93">
            <v>581.45000000000005</v>
          </cell>
          <cell r="J93">
            <v>581.45000000000005</v>
          </cell>
          <cell r="K93">
            <v>8</v>
          </cell>
          <cell r="L93" t="str">
            <v>BOND</v>
          </cell>
          <cell r="M93" t="str">
            <v>NPV</v>
          </cell>
        </row>
        <row r="94">
          <cell r="A94" t="str">
            <v>36203LFM9</v>
          </cell>
          <cell r="B94">
            <v>39600</v>
          </cell>
          <cell r="C94">
            <v>36573</v>
          </cell>
          <cell r="D94">
            <v>287116.3</v>
          </cell>
          <cell r="E94">
            <v>283437.62</v>
          </cell>
          <cell r="F94">
            <v>307573.34000000003</v>
          </cell>
          <cell r="G94">
            <v>24135.72</v>
          </cell>
          <cell r="H94">
            <v>0</v>
          </cell>
          <cell r="I94">
            <v>1674.85</v>
          </cell>
          <cell r="J94">
            <v>1674.85</v>
          </cell>
          <cell r="K94">
            <v>7</v>
          </cell>
          <cell r="L94" t="str">
            <v>30F360</v>
          </cell>
          <cell r="M94" t="str">
            <v>NPV</v>
          </cell>
        </row>
        <row r="95">
          <cell r="A95" t="str">
            <v>36203LFN7</v>
          </cell>
          <cell r="B95">
            <v>39600</v>
          </cell>
          <cell r="C95">
            <v>36573</v>
          </cell>
          <cell r="D95">
            <v>925961.76</v>
          </cell>
          <cell r="E95">
            <v>914097.86</v>
          </cell>
          <cell r="F95">
            <v>991936.54</v>
          </cell>
          <cell r="G95">
            <v>77838.679999999993</v>
          </cell>
          <cell r="H95">
            <v>0</v>
          </cell>
          <cell r="I95">
            <v>5401.44</v>
          </cell>
          <cell r="J95">
            <v>5401.44</v>
          </cell>
          <cell r="K95">
            <v>7</v>
          </cell>
          <cell r="L95" t="str">
            <v>30F360</v>
          </cell>
          <cell r="M95" t="str">
            <v>NPV</v>
          </cell>
        </row>
        <row r="96">
          <cell r="A96" t="str">
            <v>36203LFY3</v>
          </cell>
          <cell r="B96" t="str">
            <v>01 abr 2008</v>
          </cell>
          <cell r="C96" t="str">
            <v>16 ago 2001</v>
          </cell>
          <cell r="D96">
            <v>49721</v>
          </cell>
          <cell r="E96">
            <v>51896.28</v>
          </cell>
          <cell r="F96">
            <v>53416.76</v>
          </cell>
          <cell r="G96">
            <v>1520.48</v>
          </cell>
          <cell r="H96">
            <v>0</v>
          </cell>
          <cell r="I96">
            <v>310.76</v>
          </cell>
          <cell r="J96">
            <v>310.76</v>
          </cell>
          <cell r="K96">
            <v>7.5</v>
          </cell>
          <cell r="L96" t="str">
            <v>BOND</v>
          </cell>
          <cell r="M96" t="str">
            <v>NPV</v>
          </cell>
        </row>
        <row r="97">
          <cell r="A97" t="str">
            <v>36203LFZ0</v>
          </cell>
          <cell r="B97" t="str">
            <v>01 abr 2008</v>
          </cell>
          <cell r="C97" t="str">
            <v>16 ago 2001</v>
          </cell>
          <cell r="D97">
            <v>611727.68999999994</v>
          </cell>
          <cell r="E97">
            <v>638490.78</v>
          </cell>
          <cell r="F97">
            <v>657197.41</v>
          </cell>
          <cell r="G97">
            <v>18706.63</v>
          </cell>
          <cell r="H97">
            <v>0</v>
          </cell>
          <cell r="I97">
            <v>3823.3</v>
          </cell>
          <cell r="J97">
            <v>3823.3</v>
          </cell>
          <cell r="K97">
            <v>7.5</v>
          </cell>
          <cell r="L97" t="str">
            <v>BOND</v>
          </cell>
          <cell r="M97" t="str">
            <v>NPV</v>
          </cell>
        </row>
        <row r="98">
          <cell r="A98" t="str">
            <v>36203LG89</v>
          </cell>
          <cell r="B98" t="str">
            <v>01 abr 2008</v>
          </cell>
          <cell r="C98" t="str">
            <v>16 ago 2001</v>
          </cell>
          <cell r="D98">
            <v>84628.26</v>
          </cell>
          <cell r="E98">
            <v>86796.86</v>
          </cell>
          <cell r="F98">
            <v>89177.03</v>
          </cell>
          <cell r="G98">
            <v>2380.17</v>
          </cell>
          <cell r="H98">
            <v>0</v>
          </cell>
          <cell r="I98">
            <v>458.4</v>
          </cell>
          <cell r="J98">
            <v>458.4</v>
          </cell>
          <cell r="K98">
            <v>6.5</v>
          </cell>
          <cell r="L98" t="str">
            <v>BOND</v>
          </cell>
          <cell r="M98" t="str">
            <v>NPV</v>
          </cell>
        </row>
        <row r="99">
          <cell r="A99" t="str">
            <v>36203LGH9</v>
          </cell>
          <cell r="B99">
            <v>39569</v>
          </cell>
          <cell r="C99">
            <v>36573</v>
          </cell>
          <cell r="D99">
            <v>590870.26</v>
          </cell>
          <cell r="E99">
            <v>583299.74</v>
          </cell>
          <cell r="F99">
            <v>632969.77</v>
          </cell>
          <cell r="G99">
            <v>49670.03</v>
          </cell>
          <cell r="H99">
            <v>0</v>
          </cell>
          <cell r="I99">
            <v>3446.74</v>
          </cell>
          <cell r="J99">
            <v>3446.74</v>
          </cell>
          <cell r="K99">
            <v>7</v>
          </cell>
          <cell r="L99" t="str">
            <v>30F360</v>
          </cell>
          <cell r="M99" t="str">
            <v>NPV</v>
          </cell>
        </row>
        <row r="100">
          <cell r="A100" t="str">
            <v>36203LQG0</v>
          </cell>
          <cell r="B100" t="str">
            <v>01 abr 2008</v>
          </cell>
          <cell r="C100" t="str">
            <v>16 ago 2001</v>
          </cell>
          <cell r="D100">
            <v>6643.82</v>
          </cell>
          <cell r="E100">
            <v>6934.5</v>
          </cell>
          <cell r="F100">
            <v>7137.66</v>
          </cell>
          <cell r="G100">
            <v>203.16</v>
          </cell>
          <cell r="H100">
            <v>0</v>
          </cell>
          <cell r="I100">
            <v>41.52</v>
          </cell>
          <cell r="J100">
            <v>41.52</v>
          </cell>
          <cell r="K100">
            <v>7.5</v>
          </cell>
          <cell r="L100" t="str">
            <v>BOND</v>
          </cell>
          <cell r="M100" t="str">
            <v>NPV</v>
          </cell>
        </row>
        <row r="101">
          <cell r="A101" t="str">
            <v>36203LRC8</v>
          </cell>
          <cell r="B101">
            <v>45108</v>
          </cell>
          <cell r="C101" t="str">
            <v>20 dic 2001</v>
          </cell>
          <cell r="D101">
            <v>347541.48</v>
          </cell>
          <cell r="E101">
            <v>356881.65</v>
          </cell>
          <cell r="F101">
            <v>364266.91</v>
          </cell>
          <cell r="G101">
            <v>7385.26</v>
          </cell>
          <cell r="H101">
            <v>0</v>
          </cell>
          <cell r="I101">
            <v>2027.33</v>
          </cell>
          <cell r="J101">
            <v>2027.33</v>
          </cell>
          <cell r="K101">
            <v>7</v>
          </cell>
          <cell r="L101" t="str">
            <v>BOND</v>
          </cell>
          <cell r="M101" t="str">
            <v>NPV</v>
          </cell>
        </row>
        <row r="102">
          <cell r="A102" t="str">
            <v>36203LRR5</v>
          </cell>
          <cell r="B102" t="str">
            <v>01 ago 2008</v>
          </cell>
          <cell r="C102" t="str">
            <v>22 dic 1999</v>
          </cell>
          <cell r="D102">
            <v>36927.79</v>
          </cell>
          <cell r="E102">
            <v>36293.089999999997</v>
          </cell>
          <cell r="F102">
            <v>38912.660000000003</v>
          </cell>
          <cell r="G102">
            <v>2619.5700000000002</v>
          </cell>
          <cell r="H102">
            <v>0</v>
          </cell>
          <cell r="I102">
            <v>200.03</v>
          </cell>
          <cell r="J102">
            <v>200.03</v>
          </cell>
          <cell r="K102">
            <v>6.5</v>
          </cell>
          <cell r="L102" t="str">
            <v>30F360</v>
          </cell>
          <cell r="M102" t="str">
            <v>NPV</v>
          </cell>
        </row>
        <row r="103">
          <cell r="A103" t="str">
            <v>36203LTD4</v>
          </cell>
          <cell r="B103">
            <v>39479</v>
          </cell>
          <cell r="C103" t="str">
            <v>16 ago 2001</v>
          </cell>
          <cell r="D103">
            <v>22034.23</v>
          </cell>
          <cell r="E103">
            <v>22998.23</v>
          </cell>
          <cell r="F103">
            <v>23666.97</v>
          </cell>
          <cell r="G103">
            <v>668.74</v>
          </cell>
          <cell r="H103">
            <v>0</v>
          </cell>
          <cell r="I103">
            <v>137.71</v>
          </cell>
          <cell r="J103">
            <v>137.71</v>
          </cell>
          <cell r="K103">
            <v>7.5</v>
          </cell>
          <cell r="L103" t="str">
            <v>BOND</v>
          </cell>
          <cell r="M103" t="str">
            <v>NPV</v>
          </cell>
        </row>
        <row r="104">
          <cell r="A104" t="str">
            <v>36203LW99</v>
          </cell>
          <cell r="B104">
            <v>39569</v>
          </cell>
          <cell r="C104">
            <v>36573</v>
          </cell>
          <cell r="D104">
            <v>363195.23</v>
          </cell>
          <cell r="E104">
            <v>358541.79</v>
          </cell>
          <cell r="F104">
            <v>389072.89</v>
          </cell>
          <cell r="G104">
            <v>30531.1</v>
          </cell>
          <cell r="H104">
            <v>0</v>
          </cell>
          <cell r="I104">
            <v>2118.64</v>
          </cell>
          <cell r="J104">
            <v>2118.64</v>
          </cell>
          <cell r="K104">
            <v>7</v>
          </cell>
          <cell r="L104" t="str">
            <v>30F360</v>
          </cell>
          <cell r="M104" t="str">
            <v>NPV</v>
          </cell>
        </row>
        <row r="105">
          <cell r="A105" t="str">
            <v>36203MG53</v>
          </cell>
          <cell r="B105">
            <v>39600</v>
          </cell>
          <cell r="C105">
            <v>36573</v>
          </cell>
          <cell r="D105">
            <v>19685.48</v>
          </cell>
          <cell r="E105">
            <v>19433.259999999998</v>
          </cell>
          <cell r="F105">
            <v>21088.07</v>
          </cell>
          <cell r="G105">
            <v>1654.81</v>
          </cell>
          <cell r="H105">
            <v>0</v>
          </cell>
          <cell r="I105">
            <v>114.83</v>
          </cell>
          <cell r="J105">
            <v>114.83</v>
          </cell>
          <cell r="K105">
            <v>7</v>
          </cell>
          <cell r="L105" t="str">
            <v>30F360</v>
          </cell>
          <cell r="M105" t="str">
            <v>NPV</v>
          </cell>
        </row>
        <row r="106">
          <cell r="A106" t="str">
            <v>36203MG61</v>
          </cell>
          <cell r="B106">
            <v>39569</v>
          </cell>
          <cell r="C106">
            <v>36573</v>
          </cell>
          <cell r="D106">
            <v>917768.45</v>
          </cell>
          <cell r="E106">
            <v>906009.54</v>
          </cell>
          <cell r="F106">
            <v>983159.45</v>
          </cell>
          <cell r="G106">
            <v>77149.91</v>
          </cell>
          <cell r="H106">
            <v>0</v>
          </cell>
          <cell r="I106">
            <v>5353.65</v>
          </cell>
          <cell r="J106">
            <v>5353.65</v>
          </cell>
          <cell r="K106">
            <v>7</v>
          </cell>
          <cell r="L106" t="str">
            <v>30F360</v>
          </cell>
          <cell r="M106" t="str">
            <v>NPV</v>
          </cell>
        </row>
        <row r="107">
          <cell r="A107" t="str">
            <v>36203MH60</v>
          </cell>
          <cell r="B107">
            <v>39722</v>
          </cell>
          <cell r="C107" t="str">
            <v>16 ago 2001</v>
          </cell>
          <cell r="D107">
            <v>75752.899999999994</v>
          </cell>
          <cell r="E107">
            <v>77694.070000000007</v>
          </cell>
          <cell r="F107">
            <v>79824.62</v>
          </cell>
          <cell r="G107">
            <v>2130.5500000000002</v>
          </cell>
          <cell r="H107">
            <v>0</v>
          </cell>
          <cell r="I107">
            <v>410.33</v>
          </cell>
          <cell r="J107">
            <v>410.33</v>
          </cell>
          <cell r="K107">
            <v>6.5</v>
          </cell>
          <cell r="L107" t="str">
            <v>BOND</v>
          </cell>
          <cell r="M107" t="str">
            <v>NPV</v>
          </cell>
        </row>
        <row r="108">
          <cell r="A108" t="str">
            <v>36203MHD5</v>
          </cell>
          <cell r="B108">
            <v>39600</v>
          </cell>
          <cell r="C108">
            <v>36573</v>
          </cell>
          <cell r="D108">
            <v>721993.93</v>
          </cell>
          <cell r="E108">
            <v>712743.38</v>
          </cell>
          <cell r="F108">
            <v>773436</v>
          </cell>
          <cell r="G108">
            <v>60692.62</v>
          </cell>
          <cell r="H108">
            <v>0</v>
          </cell>
          <cell r="I108">
            <v>4211.63</v>
          </cell>
          <cell r="J108">
            <v>4211.63</v>
          </cell>
          <cell r="K108">
            <v>7</v>
          </cell>
          <cell r="L108" t="str">
            <v>30F360</v>
          </cell>
          <cell r="M108" t="str">
            <v>NPV</v>
          </cell>
        </row>
        <row r="109">
          <cell r="A109" t="str">
            <v>36203MKD1</v>
          </cell>
          <cell r="B109">
            <v>39479</v>
          </cell>
          <cell r="C109" t="str">
            <v>16 ago 2001</v>
          </cell>
          <cell r="D109">
            <v>26056.62</v>
          </cell>
          <cell r="E109">
            <v>27196.6</v>
          </cell>
          <cell r="F109">
            <v>27993.41</v>
          </cell>
          <cell r="G109">
            <v>796.81</v>
          </cell>
          <cell r="H109">
            <v>0</v>
          </cell>
          <cell r="I109">
            <v>162.85</v>
          </cell>
          <cell r="J109">
            <v>162.85</v>
          </cell>
          <cell r="K109">
            <v>7.5</v>
          </cell>
          <cell r="L109" t="str">
            <v>BOND</v>
          </cell>
          <cell r="M109" t="str">
            <v>NPV</v>
          </cell>
        </row>
        <row r="110">
          <cell r="A110" t="str">
            <v>36203ML99</v>
          </cell>
          <cell r="B110" t="str">
            <v>01 abr 2008</v>
          </cell>
          <cell r="C110" t="str">
            <v>16 ago 2001</v>
          </cell>
          <cell r="D110">
            <v>51634.92</v>
          </cell>
          <cell r="E110">
            <v>53893.95</v>
          </cell>
          <cell r="F110">
            <v>55472.94</v>
          </cell>
          <cell r="G110">
            <v>1578.99</v>
          </cell>
          <cell r="H110">
            <v>0</v>
          </cell>
          <cell r="I110">
            <v>322.72000000000003</v>
          </cell>
          <cell r="J110">
            <v>322.72000000000003</v>
          </cell>
          <cell r="K110">
            <v>7.5</v>
          </cell>
          <cell r="L110" t="str">
            <v>BOND</v>
          </cell>
          <cell r="M110" t="str">
            <v>NPV</v>
          </cell>
        </row>
        <row r="111">
          <cell r="A111" t="str">
            <v>36203MLP3</v>
          </cell>
          <cell r="B111" t="str">
            <v>01 abr 2008</v>
          </cell>
          <cell r="C111" t="str">
            <v>16 ago 2001</v>
          </cell>
          <cell r="D111">
            <v>9879.1200000000008</v>
          </cell>
          <cell r="E111">
            <v>10311.34</v>
          </cell>
          <cell r="F111">
            <v>10613.44</v>
          </cell>
          <cell r="G111">
            <v>302.10000000000002</v>
          </cell>
          <cell r="H111">
            <v>0</v>
          </cell>
          <cell r="I111">
            <v>61.74</v>
          </cell>
          <cell r="J111">
            <v>61.74</v>
          </cell>
          <cell r="K111">
            <v>7.5</v>
          </cell>
          <cell r="L111" t="str">
            <v>BOND</v>
          </cell>
          <cell r="M111" t="str">
            <v>NPV</v>
          </cell>
        </row>
        <row r="112">
          <cell r="A112" t="str">
            <v>36203MPN4</v>
          </cell>
          <cell r="B112">
            <v>45444</v>
          </cell>
          <cell r="C112" t="str">
            <v>20 dic 2001</v>
          </cell>
          <cell r="D112">
            <v>28553.65</v>
          </cell>
          <cell r="E112">
            <v>29321.03</v>
          </cell>
          <cell r="F112">
            <v>29927.79</v>
          </cell>
          <cell r="G112">
            <v>606.76</v>
          </cell>
          <cell r="H112">
            <v>0</v>
          </cell>
          <cell r="I112">
            <v>166.56</v>
          </cell>
          <cell r="J112">
            <v>166.56</v>
          </cell>
          <cell r="K112">
            <v>7</v>
          </cell>
          <cell r="L112" t="str">
            <v>BOND</v>
          </cell>
          <cell r="M112" t="str">
            <v>NPV</v>
          </cell>
        </row>
        <row r="113">
          <cell r="A113" t="str">
            <v>36203MZ86</v>
          </cell>
          <cell r="B113">
            <v>39508</v>
          </cell>
          <cell r="C113" t="str">
            <v>16 ago 2001</v>
          </cell>
          <cell r="D113">
            <v>162522.21</v>
          </cell>
          <cell r="E113">
            <v>169632.57</v>
          </cell>
          <cell r="F113">
            <v>174565.11</v>
          </cell>
          <cell r="G113">
            <v>4932.54</v>
          </cell>
          <cell r="H113">
            <v>0</v>
          </cell>
          <cell r="I113">
            <v>1015.76</v>
          </cell>
          <cell r="J113">
            <v>1015.76</v>
          </cell>
          <cell r="K113">
            <v>7.5</v>
          </cell>
          <cell r="L113" t="str">
            <v>BOND</v>
          </cell>
          <cell r="M113" t="str">
            <v>NPV</v>
          </cell>
        </row>
        <row r="114">
          <cell r="A114" t="str">
            <v>36203MZV5</v>
          </cell>
          <cell r="B114">
            <v>39845</v>
          </cell>
          <cell r="C114" t="str">
            <v>22 dic 1999</v>
          </cell>
          <cell r="D114">
            <v>49267.37</v>
          </cell>
          <cell r="E114">
            <v>48420.58</v>
          </cell>
          <cell r="F114">
            <v>51884.45</v>
          </cell>
          <cell r="G114">
            <v>3463.87</v>
          </cell>
          <cell r="H114">
            <v>0</v>
          </cell>
          <cell r="I114">
            <v>266.86</v>
          </cell>
          <cell r="J114">
            <v>266.86</v>
          </cell>
          <cell r="K114">
            <v>6.5</v>
          </cell>
          <cell r="L114" t="str">
            <v>30F360</v>
          </cell>
          <cell r="M114" t="str">
            <v>NPV</v>
          </cell>
        </row>
        <row r="115">
          <cell r="A115" t="str">
            <v>36203MZZ6</v>
          </cell>
          <cell r="B115">
            <v>39508</v>
          </cell>
          <cell r="C115" t="str">
            <v>16 ago 2001</v>
          </cell>
          <cell r="D115">
            <v>54062.03</v>
          </cell>
          <cell r="E115">
            <v>55988.01</v>
          </cell>
          <cell r="F115">
            <v>57913.95</v>
          </cell>
          <cell r="G115">
            <v>1925.94</v>
          </cell>
          <cell r="H115">
            <v>0</v>
          </cell>
          <cell r="I115">
            <v>315.36</v>
          </cell>
          <cell r="J115">
            <v>315.36</v>
          </cell>
          <cell r="K115">
            <v>7</v>
          </cell>
          <cell r="L115" t="str">
            <v>BOND</v>
          </cell>
          <cell r="M115" t="str">
            <v>NPV</v>
          </cell>
        </row>
        <row r="116">
          <cell r="A116" t="str">
            <v>36203N2A5</v>
          </cell>
          <cell r="B116" t="str">
            <v>01 abr 2008</v>
          </cell>
          <cell r="C116" t="str">
            <v>16 ago 2001</v>
          </cell>
          <cell r="D116">
            <v>83027.17</v>
          </cell>
          <cell r="E116">
            <v>85154.74</v>
          </cell>
          <cell r="F116">
            <v>87489.88</v>
          </cell>
          <cell r="G116">
            <v>2335.14</v>
          </cell>
          <cell r="H116">
            <v>0</v>
          </cell>
          <cell r="I116">
            <v>449.73</v>
          </cell>
          <cell r="J116">
            <v>449.73</v>
          </cell>
          <cell r="K116">
            <v>6.5</v>
          </cell>
          <cell r="L116" t="str">
            <v>BOND</v>
          </cell>
          <cell r="M116" t="str">
            <v>NPV</v>
          </cell>
        </row>
        <row r="117">
          <cell r="A117" t="str">
            <v>36203N3A4</v>
          </cell>
          <cell r="B117">
            <v>39569</v>
          </cell>
          <cell r="C117" t="str">
            <v>16 ago 2001</v>
          </cell>
          <cell r="D117">
            <v>61999.57</v>
          </cell>
          <cell r="E117">
            <v>65138.29</v>
          </cell>
          <cell r="F117">
            <v>66388.52</v>
          </cell>
          <cell r="G117">
            <v>1250.23</v>
          </cell>
          <cell r="H117">
            <v>0</v>
          </cell>
          <cell r="I117">
            <v>413.33</v>
          </cell>
          <cell r="J117">
            <v>413.33</v>
          </cell>
          <cell r="K117">
            <v>8</v>
          </cell>
          <cell r="L117" t="str">
            <v>BOND</v>
          </cell>
          <cell r="M117" t="str">
            <v>NPV</v>
          </cell>
        </row>
        <row r="118">
          <cell r="A118" t="str">
            <v>36203NKK3</v>
          </cell>
          <cell r="B118" t="str">
            <v>01 abr 2008</v>
          </cell>
          <cell r="C118">
            <v>36573</v>
          </cell>
          <cell r="D118">
            <v>154854.67000000001</v>
          </cell>
          <cell r="E118">
            <v>152870.59</v>
          </cell>
          <cell r="F118">
            <v>165888.07</v>
          </cell>
          <cell r="G118">
            <v>13017.48</v>
          </cell>
          <cell r="H118">
            <v>0</v>
          </cell>
          <cell r="I118">
            <v>903.32</v>
          </cell>
          <cell r="J118">
            <v>903.32</v>
          </cell>
          <cell r="K118">
            <v>7</v>
          </cell>
          <cell r="L118" t="str">
            <v>30F360</v>
          </cell>
          <cell r="M118" t="str">
            <v>NPV</v>
          </cell>
        </row>
        <row r="119">
          <cell r="A119" t="str">
            <v>36203NR42</v>
          </cell>
          <cell r="B119">
            <v>39600</v>
          </cell>
          <cell r="C119">
            <v>36573</v>
          </cell>
          <cell r="D119">
            <v>147613.94</v>
          </cell>
          <cell r="E119">
            <v>145722.64000000001</v>
          </cell>
          <cell r="F119">
            <v>158131.43</v>
          </cell>
          <cell r="G119">
            <v>12408.79</v>
          </cell>
          <cell r="H119">
            <v>0</v>
          </cell>
          <cell r="I119">
            <v>861.08</v>
          </cell>
          <cell r="J119">
            <v>861.08</v>
          </cell>
          <cell r="K119">
            <v>7</v>
          </cell>
          <cell r="L119" t="str">
            <v>30F360</v>
          </cell>
          <cell r="M119" t="str">
            <v>NPV</v>
          </cell>
        </row>
        <row r="120">
          <cell r="A120" t="str">
            <v>36203P6E8</v>
          </cell>
          <cell r="B120">
            <v>39600</v>
          </cell>
          <cell r="C120">
            <v>36573</v>
          </cell>
          <cell r="D120">
            <v>132995.6</v>
          </cell>
          <cell r="E120">
            <v>131291.59</v>
          </cell>
          <cell r="F120">
            <v>142471.54</v>
          </cell>
          <cell r="G120">
            <v>11179.95</v>
          </cell>
          <cell r="H120">
            <v>0</v>
          </cell>
          <cell r="I120">
            <v>775.81</v>
          </cell>
          <cell r="J120">
            <v>775.81</v>
          </cell>
          <cell r="K120">
            <v>7</v>
          </cell>
          <cell r="L120" t="str">
            <v>30F360</v>
          </cell>
          <cell r="M120" t="str">
            <v>NPV</v>
          </cell>
        </row>
        <row r="121">
          <cell r="A121" t="str">
            <v>36203PED1</v>
          </cell>
          <cell r="B121">
            <v>45444</v>
          </cell>
          <cell r="C121" t="str">
            <v>20 dic 2001</v>
          </cell>
          <cell r="D121">
            <v>45424.73</v>
          </cell>
          <cell r="E121">
            <v>46645.53</v>
          </cell>
          <cell r="F121">
            <v>47610.8</v>
          </cell>
          <cell r="G121">
            <v>965.27</v>
          </cell>
          <cell r="H121">
            <v>0</v>
          </cell>
          <cell r="I121">
            <v>264.98</v>
          </cell>
          <cell r="J121">
            <v>264.98</v>
          </cell>
          <cell r="K121">
            <v>7</v>
          </cell>
          <cell r="L121" t="str">
            <v>BOND</v>
          </cell>
          <cell r="M121" t="str">
            <v>NPV</v>
          </cell>
        </row>
        <row r="122">
          <cell r="A122" t="str">
            <v>36203PFW8</v>
          </cell>
          <cell r="B122">
            <v>39600</v>
          </cell>
          <cell r="C122">
            <v>36573</v>
          </cell>
          <cell r="D122">
            <v>150853.31</v>
          </cell>
          <cell r="E122">
            <v>148920.5</v>
          </cell>
          <cell r="F122">
            <v>161601.60999999999</v>
          </cell>
          <cell r="G122">
            <v>12681.11</v>
          </cell>
          <cell r="H122">
            <v>0</v>
          </cell>
          <cell r="I122">
            <v>879.98</v>
          </cell>
          <cell r="J122">
            <v>879.98</v>
          </cell>
          <cell r="K122">
            <v>7</v>
          </cell>
          <cell r="L122" t="str">
            <v>30F360</v>
          </cell>
          <cell r="M122" t="str">
            <v>NPV</v>
          </cell>
        </row>
        <row r="123">
          <cell r="A123" t="str">
            <v>36203PU84</v>
          </cell>
          <cell r="B123">
            <v>39600</v>
          </cell>
          <cell r="C123">
            <v>36573</v>
          </cell>
          <cell r="D123">
            <v>91606.02</v>
          </cell>
          <cell r="E123">
            <v>90432.320000000007</v>
          </cell>
          <cell r="F123">
            <v>98132.95</v>
          </cell>
          <cell r="G123">
            <v>7700.63</v>
          </cell>
          <cell r="H123">
            <v>0</v>
          </cell>
          <cell r="I123">
            <v>534.37</v>
          </cell>
          <cell r="J123">
            <v>534.37</v>
          </cell>
          <cell r="K123">
            <v>7</v>
          </cell>
          <cell r="L123" t="str">
            <v>30F360</v>
          </cell>
          <cell r="M123" t="str">
            <v>NPV</v>
          </cell>
        </row>
        <row r="124">
          <cell r="A124" t="str">
            <v>36203PWW9</v>
          </cell>
          <cell r="B124">
            <v>39600</v>
          </cell>
          <cell r="C124">
            <v>36573</v>
          </cell>
          <cell r="D124">
            <v>166501.28</v>
          </cell>
          <cell r="E124">
            <v>164367.99</v>
          </cell>
          <cell r="F124">
            <v>178364.5</v>
          </cell>
          <cell r="G124">
            <v>13996.51</v>
          </cell>
          <cell r="H124">
            <v>0</v>
          </cell>
          <cell r="I124">
            <v>971.26</v>
          </cell>
          <cell r="J124">
            <v>971.26</v>
          </cell>
          <cell r="K124">
            <v>7</v>
          </cell>
          <cell r="L124" t="str">
            <v>30F360</v>
          </cell>
          <cell r="M124" t="str">
            <v>NPV</v>
          </cell>
        </row>
        <row r="125">
          <cell r="A125" t="str">
            <v>36203PX73</v>
          </cell>
          <cell r="B125">
            <v>39600</v>
          </cell>
          <cell r="C125">
            <v>36573</v>
          </cell>
          <cell r="D125">
            <v>99576.33</v>
          </cell>
          <cell r="E125">
            <v>98300.49</v>
          </cell>
          <cell r="F125">
            <v>106671.14</v>
          </cell>
          <cell r="G125">
            <v>8370.65</v>
          </cell>
          <cell r="H125">
            <v>0</v>
          </cell>
          <cell r="I125">
            <v>580.86</v>
          </cell>
          <cell r="J125">
            <v>580.86</v>
          </cell>
          <cell r="K125">
            <v>7</v>
          </cell>
          <cell r="L125" t="str">
            <v>30F360</v>
          </cell>
          <cell r="M125" t="str">
            <v>NPV</v>
          </cell>
        </row>
        <row r="126">
          <cell r="A126" t="str">
            <v>36203PX81</v>
          </cell>
          <cell r="B126">
            <v>39600</v>
          </cell>
          <cell r="C126">
            <v>36573</v>
          </cell>
          <cell r="D126">
            <v>209290.16</v>
          </cell>
          <cell r="E126">
            <v>206608.63</v>
          </cell>
          <cell r="F126">
            <v>224202.08</v>
          </cell>
          <cell r="G126">
            <v>17593.45</v>
          </cell>
          <cell r="H126">
            <v>0</v>
          </cell>
          <cell r="I126">
            <v>1220.8599999999999</v>
          </cell>
          <cell r="J126">
            <v>1220.8599999999999</v>
          </cell>
          <cell r="K126">
            <v>7</v>
          </cell>
          <cell r="L126" t="str">
            <v>30F360</v>
          </cell>
          <cell r="M126" t="str">
            <v>NPV</v>
          </cell>
        </row>
        <row r="127">
          <cell r="A127" t="str">
            <v>36203Q2P5</v>
          </cell>
          <cell r="B127">
            <v>39600</v>
          </cell>
          <cell r="C127">
            <v>36573</v>
          </cell>
          <cell r="D127">
            <v>125035.42</v>
          </cell>
          <cell r="E127">
            <v>123433.4</v>
          </cell>
          <cell r="F127">
            <v>133944.19</v>
          </cell>
          <cell r="G127">
            <v>10510.79</v>
          </cell>
          <cell r="H127">
            <v>0</v>
          </cell>
          <cell r="I127">
            <v>729.37</v>
          </cell>
          <cell r="J127">
            <v>729.37</v>
          </cell>
          <cell r="K127">
            <v>7</v>
          </cell>
          <cell r="L127" t="str">
            <v>30F360</v>
          </cell>
          <cell r="M127" t="str">
            <v>NPV</v>
          </cell>
        </row>
        <row r="128">
          <cell r="A128" t="str">
            <v>36203Q3V1</v>
          </cell>
          <cell r="B128" t="str">
            <v>01 abr 2008</v>
          </cell>
          <cell r="C128" t="str">
            <v>16 ago 2001</v>
          </cell>
          <cell r="D128">
            <v>45394.68</v>
          </cell>
          <cell r="E128">
            <v>47692.77</v>
          </cell>
          <cell r="F128">
            <v>48608.17</v>
          </cell>
          <cell r="G128">
            <v>915.4</v>
          </cell>
          <cell r="H128">
            <v>0</v>
          </cell>
          <cell r="I128">
            <v>302.63</v>
          </cell>
          <cell r="J128">
            <v>302.63</v>
          </cell>
          <cell r="K128">
            <v>8</v>
          </cell>
          <cell r="L128" t="str">
            <v>BOND</v>
          </cell>
          <cell r="M128" t="str">
            <v>NPV</v>
          </cell>
        </row>
        <row r="129">
          <cell r="A129" t="str">
            <v>36203QCS8</v>
          </cell>
          <cell r="B129">
            <v>39569</v>
          </cell>
          <cell r="C129">
            <v>36573</v>
          </cell>
          <cell r="D129">
            <v>202899.64</v>
          </cell>
          <cell r="E129">
            <v>200299.99</v>
          </cell>
          <cell r="F129">
            <v>217356.24</v>
          </cell>
          <cell r="G129">
            <v>17056.25</v>
          </cell>
          <cell r="H129">
            <v>0</v>
          </cell>
          <cell r="I129">
            <v>1183.58</v>
          </cell>
          <cell r="J129">
            <v>1183.58</v>
          </cell>
          <cell r="K129">
            <v>7</v>
          </cell>
          <cell r="L129" t="str">
            <v>30F360</v>
          </cell>
          <cell r="M129" t="str">
            <v>NPV</v>
          </cell>
        </row>
        <row r="130">
          <cell r="A130" t="str">
            <v>36203QDH1</v>
          </cell>
          <cell r="B130">
            <v>39600</v>
          </cell>
          <cell r="C130">
            <v>36573</v>
          </cell>
          <cell r="D130">
            <v>75861.25</v>
          </cell>
          <cell r="E130">
            <v>74889.279999999999</v>
          </cell>
          <cell r="F130">
            <v>81266.36</v>
          </cell>
          <cell r="G130">
            <v>6377.08</v>
          </cell>
          <cell r="H130">
            <v>0</v>
          </cell>
          <cell r="I130">
            <v>442.52</v>
          </cell>
          <cell r="J130">
            <v>442.52</v>
          </cell>
          <cell r="K130">
            <v>7</v>
          </cell>
          <cell r="L130" t="str">
            <v>30F360</v>
          </cell>
          <cell r="M130" t="str">
            <v>NPV</v>
          </cell>
        </row>
        <row r="131">
          <cell r="A131" t="str">
            <v>36203QJU6</v>
          </cell>
          <cell r="B131" t="str">
            <v>01 abr 2009</v>
          </cell>
          <cell r="C131" t="str">
            <v>22 dic 1999</v>
          </cell>
          <cell r="D131">
            <v>82760.61</v>
          </cell>
          <cell r="E131">
            <v>81338.179999999993</v>
          </cell>
          <cell r="F131">
            <v>87156.85</v>
          </cell>
          <cell r="G131">
            <v>5818.67</v>
          </cell>
          <cell r="H131">
            <v>0</v>
          </cell>
          <cell r="I131">
            <v>448.29</v>
          </cell>
          <cell r="J131">
            <v>448.29</v>
          </cell>
          <cell r="K131">
            <v>6.5</v>
          </cell>
          <cell r="L131" t="str">
            <v>30F360</v>
          </cell>
          <cell r="M131" t="str">
            <v>NPV</v>
          </cell>
        </row>
        <row r="132">
          <cell r="A132" t="str">
            <v>36203QT50</v>
          </cell>
          <cell r="B132" t="str">
            <v>01 dic 2023</v>
          </cell>
          <cell r="C132" t="str">
            <v>25 ene 2000</v>
          </cell>
          <cell r="D132">
            <v>6454.42</v>
          </cell>
          <cell r="E132">
            <v>6095.39</v>
          </cell>
          <cell r="F132">
            <v>6684.36</v>
          </cell>
          <cell r="G132">
            <v>588.97</v>
          </cell>
          <cell r="H132">
            <v>0</v>
          </cell>
          <cell r="I132">
            <v>34.96</v>
          </cell>
          <cell r="J132">
            <v>34.96</v>
          </cell>
          <cell r="K132">
            <v>6.5</v>
          </cell>
          <cell r="L132" t="str">
            <v>30F360</v>
          </cell>
          <cell r="M132" t="str">
            <v>NPV</v>
          </cell>
        </row>
        <row r="133">
          <cell r="A133" t="str">
            <v>36203RCL1</v>
          </cell>
          <cell r="B133">
            <v>39569</v>
          </cell>
          <cell r="C133">
            <v>36573</v>
          </cell>
          <cell r="D133">
            <v>414878.95</v>
          </cell>
          <cell r="E133">
            <v>409563.32</v>
          </cell>
          <cell r="F133">
            <v>444439.08</v>
          </cell>
          <cell r="G133">
            <v>34875.760000000002</v>
          </cell>
          <cell r="H133">
            <v>0</v>
          </cell>
          <cell r="I133">
            <v>2420.13</v>
          </cell>
          <cell r="J133">
            <v>2420.13</v>
          </cell>
          <cell r="K133">
            <v>7</v>
          </cell>
          <cell r="L133" t="str">
            <v>30F360</v>
          </cell>
          <cell r="M133" t="str">
            <v>NPV</v>
          </cell>
        </row>
        <row r="134">
          <cell r="A134" t="str">
            <v>36203RGG8</v>
          </cell>
          <cell r="B134">
            <v>39600</v>
          </cell>
          <cell r="C134">
            <v>36573</v>
          </cell>
          <cell r="D134">
            <v>268192.93</v>
          </cell>
          <cell r="E134">
            <v>264756.68</v>
          </cell>
          <cell r="F134">
            <v>287301.68</v>
          </cell>
          <cell r="G134">
            <v>22545</v>
          </cell>
          <cell r="H134">
            <v>0</v>
          </cell>
          <cell r="I134">
            <v>1564.46</v>
          </cell>
          <cell r="J134">
            <v>1564.46</v>
          </cell>
          <cell r="K134">
            <v>7</v>
          </cell>
          <cell r="L134" t="str">
            <v>30F360</v>
          </cell>
          <cell r="M134" t="str">
            <v>NPV</v>
          </cell>
        </row>
        <row r="135">
          <cell r="A135" t="str">
            <v>36203RH69</v>
          </cell>
          <cell r="B135" t="str">
            <v>01 abr 2008</v>
          </cell>
          <cell r="C135" t="str">
            <v>16 ago 2001</v>
          </cell>
          <cell r="D135">
            <v>16972.400000000001</v>
          </cell>
          <cell r="E135">
            <v>17407.310000000001</v>
          </cell>
          <cell r="F135">
            <v>17884.669999999998</v>
          </cell>
          <cell r="G135">
            <v>477.36</v>
          </cell>
          <cell r="H135">
            <v>0</v>
          </cell>
          <cell r="I135">
            <v>91.93</v>
          </cell>
          <cell r="J135">
            <v>91.93</v>
          </cell>
          <cell r="K135">
            <v>6.5</v>
          </cell>
          <cell r="L135" t="str">
            <v>BOND</v>
          </cell>
          <cell r="M135" t="str">
            <v>NPV</v>
          </cell>
        </row>
        <row r="136">
          <cell r="A136" t="str">
            <v>36203RPP8</v>
          </cell>
          <cell r="B136">
            <v>39600</v>
          </cell>
          <cell r="C136">
            <v>36573</v>
          </cell>
          <cell r="D136">
            <v>184563.69</v>
          </cell>
          <cell r="E136">
            <v>182198.96</v>
          </cell>
          <cell r="F136">
            <v>197713.85</v>
          </cell>
          <cell r="G136">
            <v>15514.89</v>
          </cell>
          <cell r="H136">
            <v>0</v>
          </cell>
          <cell r="I136">
            <v>1076.6199999999999</v>
          </cell>
          <cell r="J136">
            <v>1076.6199999999999</v>
          </cell>
          <cell r="K136">
            <v>7</v>
          </cell>
          <cell r="L136" t="str">
            <v>30F360</v>
          </cell>
          <cell r="M136" t="str">
            <v>NPV</v>
          </cell>
        </row>
        <row r="137">
          <cell r="A137" t="str">
            <v>36203RQ44</v>
          </cell>
          <cell r="B137">
            <v>39600</v>
          </cell>
          <cell r="C137">
            <v>36573</v>
          </cell>
          <cell r="D137">
            <v>171165.73</v>
          </cell>
          <cell r="E137">
            <v>168972.67</v>
          </cell>
          <cell r="F137">
            <v>183361.29</v>
          </cell>
          <cell r="G137">
            <v>14388.62</v>
          </cell>
          <cell r="H137">
            <v>0</v>
          </cell>
          <cell r="I137">
            <v>998.47</v>
          </cell>
          <cell r="J137">
            <v>998.47</v>
          </cell>
          <cell r="K137">
            <v>7</v>
          </cell>
          <cell r="L137" t="str">
            <v>30F360</v>
          </cell>
          <cell r="M137" t="str">
            <v>NPV</v>
          </cell>
        </row>
        <row r="138">
          <cell r="A138" t="str">
            <v>36203RQB8</v>
          </cell>
          <cell r="B138">
            <v>39600</v>
          </cell>
          <cell r="C138">
            <v>36573</v>
          </cell>
          <cell r="D138">
            <v>328161.31</v>
          </cell>
          <cell r="E138">
            <v>323956.75</v>
          </cell>
          <cell r="F138">
            <v>351542.8</v>
          </cell>
          <cell r="G138">
            <v>27586.05</v>
          </cell>
          <cell r="H138">
            <v>0</v>
          </cell>
          <cell r="I138">
            <v>1914.27</v>
          </cell>
          <cell r="J138">
            <v>1914.27</v>
          </cell>
          <cell r="K138">
            <v>7</v>
          </cell>
          <cell r="L138" t="str">
            <v>30F360</v>
          </cell>
          <cell r="M138" t="str">
            <v>NPV</v>
          </cell>
        </row>
        <row r="139">
          <cell r="A139" t="str">
            <v>36203RTJ8</v>
          </cell>
          <cell r="B139">
            <v>39600</v>
          </cell>
          <cell r="C139">
            <v>36573</v>
          </cell>
          <cell r="D139">
            <v>127897.55</v>
          </cell>
          <cell r="E139">
            <v>126258.86</v>
          </cell>
          <cell r="F139">
            <v>137010.25</v>
          </cell>
          <cell r="G139">
            <v>10751.39</v>
          </cell>
          <cell r="H139">
            <v>0</v>
          </cell>
          <cell r="I139">
            <v>746.07</v>
          </cell>
          <cell r="J139">
            <v>746.07</v>
          </cell>
          <cell r="K139">
            <v>7</v>
          </cell>
          <cell r="L139" t="str">
            <v>30F360</v>
          </cell>
          <cell r="M139" t="str">
            <v>NPV</v>
          </cell>
        </row>
        <row r="140">
          <cell r="A140" t="str">
            <v>36203S3Z8</v>
          </cell>
          <cell r="B140">
            <v>39600</v>
          </cell>
          <cell r="C140" t="str">
            <v>22 dic 1999</v>
          </cell>
          <cell r="D140">
            <v>66028.69</v>
          </cell>
          <cell r="E140">
            <v>64893.82</v>
          </cell>
          <cell r="F140">
            <v>69577.73</v>
          </cell>
          <cell r="G140">
            <v>4683.91</v>
          </cell>
          <cell r="H140">
            <v>0</v>
          </cell>
          <cell r="I140">
            <v>357.66</v>
          </cell>
          <cell r="J140">
            <v>357.66</v>
          </cell>
          <cell r="K140">
            <v>6.5</v>
          </cell>
          <cell r="L140" t="str">
            <v>30F360</v>
          </cell>
          <cell r="M140" t="str">
            <v>NPV</v>
          </cell>
        </row>
        <row r="141">
          <cell r="A141" t="str">
            <v>36203S4F1</v>
          </cell>
          <cell r="B141">
            <v>39630</v>
          </cell>
          <cell r="C141" t="str">
            <v>22 dic 1999</v>
          </cell>
          <cell r="D141">
            <v>90082.27</v>
          </cell>
          <cell r="E141">
            <v>88533.97</v>
          </cell>
          <cell r="F141">
            <v>94924.19</v>
          </cell>
          <cell r="G141">
            <v>6390.22</v>
          </cell>
          <cell r="H141">
            <v>0</v>
          </cell>
          <cell r="I141">
            <v>487.95</v>
          </cell>
          <cell r="J141">
            <v>487.95</v>
          </cell>
          <cell r="K141">
            <v>6.5</v>
          </cell>
          <cell r="L141" t="str">
            <v>30F360</v>
          </cell>
          <cell r="M141" t="str">
            <v>NPV</v>
          </cell>
        </row>
        <row r="142">
          <cell r="A142" t="str">
            <v>36203SFS1</v>
          </cell>
          <cell r="B142">
            <v>39600</v>
          </cell>
          <cell r="C142">
            <v>36573</v>
          </cell>
          <cell r="D142">
            <v>172825.9</v>
          </cell>
          <cell r="E142">
            <v>170611.57</v>
          </cell>
          <cell r="F142">
            <v>185139.75</v>
          </cell>
          <cell r="G142">
            <v>14528.18</v>
          </cell>
          <cell r="H142">
            <v>0</v>
          </cell>
          <cell r="I142">
            <v>1008.15</v>
          </cell>
          <cell r="J142">
            <v>1008.15</v>
          </cell>
          <cell r="K142">
            <v>7</v>
          </cell>
          <cell r="L142" t="str">
            <v>30F360</v>
          </cell>
          <cell r="M142" t="str">
            <v>NPV</v>
          </cell>
        </row>
        <row r="143">
          <cell r="A143" t="str">
            <v>36203SKH9</v>
          </cell>
          <cell r="B143">
            <v>39692</v>
          </cell>
          <cell r="C143" t="str">
            <v>22 dic 1999</v>
          </cell>
          <cell r="D143">
            <v>59762.2</v>
          </cell>
          <cell r="E143">
            <v>58735.03</v>
          </cell>
          <cell r="F143">
            <v>62974.42</v>
          </cell>
          <cell r="G143">
            <v>4239.3900000000003</v>
          </cell>
          <cell r="H143">
            <v>0</v>
          </cell>
          <cell r="I143">
            <v>323.70999999999998</v>
          </cell>
          <cell r="J143">
            <v>323.70999999999998</v>
          </cell>
          <cell r="K143">
            <v>6.5</v>
          </cell>
          <cell r="L143" t="str">
            <v>30F360</v>
          </cell>
          <cell r="M143" t="str">
            <v>NPV</v>
          </cell>
        </row>
        <row r="144">
          <cell r="A144" t="str">
            <v>36203SMK0</v>
          </cell>
          <cell r="B144" t="str">
            <v>01 abr 2008</v>
          </cell>
          <cell r="C144">
            <v>36573</v>
          </cell>
          <cell r="D144">
            <v>201176.56</v>
          </cell>
          <cell r="E144">
            <v>198599</v>
          </cell>
          <cell r="F144">
            <v>215510.39</v>
          </cell>
          <cell r="G144">
            <v>16911.39</v>
          </cell>
          <cell r="H144">
            <v>0</v>
          </cell>
          <cell r="I144">
            <v>1173.53</v>
          </cell>
          <cell r="J144">
            <v>1173.53</v>
          </cell>
          <cell r="K144">
            <v>7</v>
          </cell>
          <cell r="L144" t="str">
            <v>30F360</v>
          </cell>
          <cell r="M144" t="str">
            <v>NPV</v>
          </cell>
        </row>
        <row r="145">
          <cell r="A145" t="str">
            <v>36203ST72</v>
          </cell>
          <cell r="B145">
            <v>45231</v>
          </cell>
          <cell r="C145" t="str">
            <v>20 dic 2001</v>
          </cell>
          <cell r="D145">
            <v>375109.46</v>
          </cell>
          <cell r="E145">
            <v>385190.53</v>
          </cell>
          <cell r="F145">
            <v>393161.6</v>
          </cell>
          <cell r="G145">
            <v>7971.07</v>
          </cell>
          <cell r="H145">
            <v>0</v>
          </cell>
          <cell r="I145">
            <v>2188.14</v>
          </cell>
          <cell r="J145">
            <v>2188.14</v>
          </cell>
          <cell r="K145">
            <v>7</v>
          </cell>
          <cell r="L145" t="str">
            <v>BOND</v>
          </cell>
          <cell r="M145" t="str">
            <v>NPV</v>
          </cell>
        </row>
        <row r="146">
          <cell r="A146" t="str">
            <v>36203SXU6</v>
          </cell>
          <cell r="B146">
            <v>39569</v>
          </cell>
          <cell r="C146">
            <v>36573</v>
          </cell>
          <cell r="D146">
            <v>142903.89000000001</v>
          </cell>
          <cell r="E146">
            <v>141072.94</v>
          </cell>
          <cell r="F146">
            <v>153085.79</v>
          </cell>
          <cell r="G146">
            <v>12012.85</v>
          </cell>
          <cell r="H146">
            <v>0</v>
          </cell>
          <cell r="I146">
            <v>833.61</v>
          </cell>
          <cell r="J146">
            <v>833.61</v>
          </cell>
          <cell r="K146">
            <v>7</v>
          </cell>
          <cell r="L146" t="str">
            <v>30F360</v>
          </cell>
          <cell r="M146" t="str">
            <v>NPV</v>
          </cell>
        </row>
        <row r="147">
          <cell r="A147" t="str">
            <v>36203T2T1</v>
          </cell>
          <cell r="B147">
            <v>39600</v>
          </cell>
          <cell r="C147">
            <v>36573</v>
          </cell>
          <cell r="D147">
            <v>678940.44</v>
          </cell>
          <cell r="E147">
            <v>670241.53</v>
          </cell>
          <cell r="F147">
            <v>727314.95</v>
          </cell>
          <cell r="G147">
            <v>57073.42</v>
          </cell>
          <cell r="H147">
            <v>0</v>
          </cell>
          <cell r="I147">
            <v>3960.49</v>
          </cell>
          <cell r="J147">
            <v>3960.49</v>
          </cell>
          <cell r="K147">
            <v>7</v>
          </cell>
          <cell r="L147" t="str">
            <v>30F360</v>
          </cell>
          <cell r="M147" t="str">
            <v>NPV</v>
          </cell>
        </row>
        <row r="148">
          <cell r="A148" t="str">
            <v>36203TAS4</v>
          </cell>
          <cell r="B148" t="str">
            <v>01 ene 2024</v>
          </cell>
          <cell r="C148" t="str">
            <v>20 dic 2001</v>
          </cell>
          <cell r="D148">
            <v>292594.49</v>
          </cell>
          <cell r="E148">
            <v>300457.96000000002</v>
          </cell>
          <cell r="F148">
            <v>306675.59999999998</v>
          </cell>
          <cell r="G148">
            <v>6217.64</v>
          </cell>
          <cell r="H148">
            <v>0</v>
          </cell>
          <cell r="I148">
            <v>1706.8</v>
          </cell>
          <cell r="J148">
            <v>1706.8</v>
          </cell>
          <cell r="K148">
            <v>7</v>
          </cell>
          <cell r="L148" t="str">
            <v>BOND</v>
          </cell>
          <cell r="M148" t="str">
            <v>NPV</v>
          </cell>
        </row>
        <row r="149">
          <cell r="A149" t="str">
            <v>36203UTD4</v>
          </cell>
          <cell r="B149">
            <v>39569</v>
          </cell>
          <cell r="C149">
            <v>36573</v>
          </cell>
          <cell r="D149">
            <v>92038.85</v>
          </cell>
          <cell r="E149">
            <v>90859.59</v>
          </cell>
          <cell r="F149">
            <v>98596.62</v>
          </cell>
          <cell r="G149">
            <v>7737.03</v>
          </cell>
          <cell r="H149">
            <v>0</v>
          </cell>
          <cell r="I149">
            <v>536.89</v>
          </cell>
          <cell r="J149">
            <v>536.89</v>
          </cell>
          <cell r="K149">
            <v>7</v>
          </cell>
          <cell r="L149" t="str">
            <v>30F360</v>
          </cell>
          <cell r="M149" t="str">
            <v>NPV</v>
          </cell>
        </row>
        <row r="150">
          <cell r="A150" t="str">
            <v>36203UUX8</v>
          </cell>
          <cell r="B150">
            <v>39630</v>
          </cell>
          <cell r="C150" t="str">
            <v>16 ago 2001</v>
          </cell>
          <cell r="D150">
            <v>85012.81</v>
          </cell>
          <cell r="E150">
            <v>87191.26</v>
          </cell>
          <cell r="F150">
            <v>89582.25</v>
          </cell>
          <cell r="G150">
            <v>2390.9899999999998</v>
          </cell>
          <cell r="H150">
            <v>0</v>
          </cell>
          <cell r="I150">
            <v>460.49</v>
          </cell>
          <cell r="J150">
            <v>460.49</v>
          </cell>
          <cell r="K150">
            <v>6.5</v>
          </cell>
          <cell r="L150" t="str">
            <v>BOND</v>
          </cell>
          <cell r="M150" t="str">
            <v>NPV</v>
          </cell>
        </row>
        <row r="151">
          <cell r="A151" t="str">
            <v>36203UWC2</v>
          </cell>
          <cell r="B151">
            <v>39692</v>
          </cell>
          <cell r="C151" t="str">
            <v>22 dic 1999</v>
          </cell>
          <cell r="D151">
            <v>54561.04</v>
          </cell>
          <cell r="E151">
            <v>53623.26</v>
          </cell>
          <cell r="F151">
            <v>57493.7</v>
          </cell>
          <cell r="G151">
            <v>3870.44</v>
          </cell>
          <cell r="H151">
            <v>0</v>
          </cell>
          <cell r="I151">
            <v>295.54000000000002</v>
          </cell>
          <cell r="J151">
            <v>295.54000000000002</v>
          </cell>
          <cell r="K151">
            <v>6.5</v>
          </cell>
          <cell r="L151" t="str">
            <v>30F360</v>
          </cell>
          <cell r="M151" t="str">
            <v>NPV</v>
          </cell>
        </row>
        <row r="152">
          <cell r="A152" t="str">
            <v>36203UWD0</v>
          </cell>
          <cell r="B152">
            <v>39692</v>
          </cell>
          <cell r="C152" t="str">
            <v>16 ago 2001</v>
          </cell>
          <cell r="D152">
            <v>82742.45</v>
          </cell>
          <cell r="E152">
            <v>84862.74</v>
          </cell>
          <cell r="F152">
            <v>87189.86</v>
          </cell>
          <cell r="G152">
            <v>2327.12</v>
          </cell>
          <cell r="H152">
            <v>0</v>
          </cell>
          <cell r="I152">
            <v>448.19</v>
          </cell>
          <cell r="J152">
            <v>448.19</v>
          </cell>
          <cell r="K152">
            <v>6.5</v>
          </cell>
          <cell r="L152" t="str">
            <v>BOND</v>
          </cell>
          <cell r="M152" t="str">
            <v>NPV</v>
          </cell>
        </row>
        <row r="153">
          <cell r="A153" t="str">
            <v>36203UWL2</v>
          </cell>
          <cell r="B153">
            <v>39600</v>
          </cell>
          <cell r="C153">
            <v>36573</v>
          </cell>
          <cell r="D153">
            <v>277375.88</v>
          </cell>
          <cell r="E153">
            <v>273822</v>
          </cell>
          <cell r="F153">
            <v>297138.90999999997</v>
          </cell>
          <cell r="G153">
            <v>23316.91</v>
          </cell>
          <cell r="H153">
            <v>0</v>
          </cell>
          <cell r="I153">
            <v>1618.03</v>
          </cell>
          <cell r="J153">
            <v>1618.03</v>
          </cell>
          <cell r="K153">
            <v>7</v>
          </cell>
          <cell r="L153" t="str">
            <v>30F360</v>
          </cell>
          <cell r="M153" t="str">
            <v>NPV</v>
          </cell>
        </row>
        <row r="154">
          <cell r="A154" t="str">
            <v>36203UYA4</v>
          </cell>
          <cell r="B154">
            <v>39722</v>
          </cell>
          <cell r="C154" t="str">
            <v>22 dic 1999</v>
          </cell>
          <cell r="D154">
            <v>273766.02</v>
          </cell>
          <cell r="E154">
            <v>269060.65999999997</v>
          </cell>
          <cell r="F154">
            <v>288480.94</v>
          </cell>
          <cell r="G154">
            <v>19420.28</v>
          </cell>
          <cell r="H154">
            <v>0</v>
          </cell>
          <cell r="I154">
            <v>1482.9</v>
          </cell>
          <cell r="J154">
            <v>1482.9</v>
          </cell>
          <cell r="K154">
            <v>6.5</v>
          </cell>
          <cell r="L154" t="str">
            <v>30F360</v>
          </cell>
          <cell r="M154" t="str">
            <v>NPV</v>
          </cell>
        </row>
        <row r="155">
          <cell r="A155" t="str">
            <v>36203V2F6</v>
          </cell>
          <cell r="B155">
            <v>39600</v>
          </cell>
          <cell r="C155">
            <v>36573</v>
          </cell>
          <cell r="D155">
            <v>247295.81</v>
          </cell>
          <cell r="E155">
            <v>244127.32</v>
          </cell>
          <cell r="F155">
            <v>264915.64</v>
          </cell>
          <cell r="G155">
            <v>20788.32</v>
          </cell>
          <cell r="H155">
            <v>0</v>
          </cell>
          <cell r="I155">
            <v>1442.56</v>
          </cell>
          <cell r="J155">
            <v>1442.56</v>
          </cell>
          <cell r="K155">
            <v>7</v>
          </cell>
          <cell r="L155" t="str">
            <v>30F360</v>
          </cell>
          <cell r="M155" t="str">
            <v>NPV</v>
          </cell>
        </row>
        <row r="156">
          <cell r="A156" t="str">
            <v>36203VD49</v>
          </cell>
          <cell r="B156">
            <v>39845</v>
          </cell>
          <cell r="C156">
            <v>36573</v>
          </cell>
          <cell r="D156">
            <v>103383.05</v>
          </cell>
          <cell r="E156">
            <v>98084.69</v>
          </cell>
          <cell r="F156">
            <v>107954.65</v>
          </cell>
          <cell r="G156">
            <v>9869.9599999999991</v>
          </cell>
          <cell r="H156">
            <v>0</v>
          </cell>
          <cell r="I156">
            <v>516.91999999999996</v>
          </cell>
          <cell r="J156">
            <v>516.91999999999996</v>
          </cell>
          <cell r="K156">
            <v>6</v>
          </cell>
          <cell r="L156" t="str">
            <v>30F360</v>
          </cell>
          <cell r="M156" t="str">
            <v>NPV</v>
          </cell>
        </row>
        <row r="157">
          <cell r="A157" t="str">
            <v>36203VDU1</v>
          </cell>
          <cell r="B157" t="str">
            <v>01 ene 2009</v>
          </cell>
          <cell r="C157">
            <v>36573</v>
          </cell>
          <cell r="D157">
            <v>123258.01</v>
          </cell>
          <cell r="E157">
            <v>116941.04</v>
          </cell>
          <cell r="F157">
            <v>128920.17</v>
          </cell>
          <cell r="G157">
            <v>11979.13</v>
          </cell>
          <cell r="H157">
            <v>0</v>
          </cell>
          <cell r="I157">
            <v>616.29</v>
          </cell>
          <cell r="J157">
            <v>616.29</v>
          </cell>
          <cell r="K157">
            <v>6</v>
          </cell>
          <cell r="L157" t="str">
            <v>30F360</v>
          </cell>
          <cell r="M157" t="str">
            <v>NPV</v>
          </cell>
        </row>
        <row r="158">
          <cell r="A158" t="str">
            <v>36203VXA3</v>
          </cell>
          <cell r="B158">
            <v>45323</v>
          </cell>
          <cell r="C158" t="str">
            <v>20 dic 2001</v>
          </cell>
          <cell r="D158">
            <v>95544.85</v>
          </cell>
          <cell r="E158">
            <v>98112.63</v>
          </cell>
          <cell r="F158">
            <v>100142.95</v>
          </cell>
          <cell r="G158">
            <v>2030.32</v>
          </cell>
          <cell r="H158">
            <v>0</v>
          </cell>
          <cell r="I158">
            <v>557.35</v>
          </cell>
          <cell r="J158">
            <v>557.35</v>
          </cell>
          <cell r="K158">
            <v>7</v>
          </cell>
          <cell r="L158" t="str">
            <v>BOND</v>
          </cell>
          <cell r="M158" t="str">
            <v>NPV</v>
          </cell>
        </row>
        <row r="159">
          <cell r="A159" t="str">
            <v>36203W4P0</v>
          </cell>
          <cell r="B159">
            <v>39692</v>
          </cell>
          <cell r="C159" t="str">
            <v>16 ago 2001</v>
          </cell>
          <cell r="D159">
            <v>57413.85</v>
          </cell>
          <cell r="E159">
            <v>58885.08</v>
          </cell>
          <cell r="F159">
            <v>60499.839999999997</v>
          </cell>
          <cell r="G159">
            <v>1614.76</v>
          </cell>
          <cell r="H159">
            <v>0</v>
          </cell>
          <cell r="I159">
            <v>310.99</v>
          </cell>
          <cell r="J159">
            <v>310.99</v>
          </cell>
          <cell r="K159">
            <v>6.5</v>
          </cell>
          <cell r="L159" t="str">
            <v>BOND</v>
          </cell>
          <cell r="M159" t="str">
            <v>NPV</v>
          </cell>
        </row>
        <row r="160">
          <cell r="A160" t="str">
            <v>36203X7B6</v>
          </cell>
          <cell r="B160">
            <v>39873</v>
          </cell>
          <cell r="C160">
            <v>36573</v>
          </cell>
          <cell r="D160">
            <v>467452.99</v>
          </cell>
          <cell r="E160">
            <v>443496.03</v>
          </cell>
          <cell r="F160">
            <v>488123.76</v>
          </cell>
          <cell r="G160">
            <v>44627.73</v>
          </cell>
          <cell r="H160">
            <v>0</v>
          </cell>
          <cell r="I160">
            <v>2337.27</v>
          </cell>
          <cell r="J160">
            <v>2337.27</v>
          </cell>
          <cell r="K160">
            <v>6</v>
          </cell>
          <cell r="L160" t="str">
            <v>30F360</v>
          </cell>
          <cell r="M160" t="str">
            <v>NPV</v>
          </cell>
        </row>
        <row r="161">
          <cell r="A161" t="str">
            <v>36203YE59</v>
          </cell>
          <cell r="B161">
            <v>39600</v>
          </cell>
          <cell r="C161">
            <v>36573</v>
          </cell>
          <cell r="D161">
            <v>323596</v>
          </cell>
          <cell r="E161">
            <v>319449.93</v>
          </cell>
          <cell r="F161">
            <v>346652.22</v>
          </cell>
          <cell r="G161">
            <v>27202.29</v>
          </cell>
          <cell r="H161">
            <v>0</v>
          </cell>
          <cell r="I161">
            <v>1887.64</v>
          </cell>
          <cell r="J161">
            <v>1887.64</v>
          </cell>
          <cell r="K161">
            <v>7</v>
          </cell>
          <cell r="L161" t="str">
            <v>30F360</v>
          </cell>
          <cell r="M161" t="str">
            <v>NPV</v>
          </cell>
        </row>
        <row r="162">
          <cell r="A162" t="str">
            <v>36203YTQ7</v>
          </cell>
          <cell r="B162">
            <v>39630</v>
          </cell>
          <cell r="C162">
            <v>36573</v>
          </cell>
          <cell r="D162">
            <v>105174.5</v>
          </cell>
          <cell r="E162">
            <v>103826.95</v>
          </cell>
          <cell r="F162">
            <v>112668.18</v>
          </cell>
          <cell r="G162">
            <v>8841.23</v>
          </cell>
          <cell r="H162">
            <v>0</v>
          </cell>
          <cell r="I162">
            <v>613.52</v>
          </cell>
          <cell r="J162">
            <v>613.52</v>
          </cell>
          <cell r="K162">
            <v>7</v>
          </cell>
          <cell r="L162" t="str">
            <v>30F360</v>
          </cell>
          <cell r="M162" t="str">
            <v>NPV</v>
          </cell>
        </row>
        <row r="163">
          <cell r="A163" t="str">
            <v>36204A4Q5</v>
          </cell>
          <cell r="B163" t="str">
            <v>01 ago 2008</v>
          </cell>
          <cell r="C163" t="str">
            <v>22 dic 1999</v>
          </cell>
          <cell r="D163">
            <v>49972.62</v>
          </cell>
          <cell r="E163">
            <v>49113.72</v>
          </cell>
          <cell r="F163">
            <v>52658.65</v>
          </cell>
          <cell r="G163">
            <v>3544.93</v>
          </cell>
          <cell r="H163">
            <v>0</v>
          </cell>
          <cell r="I163">
            <v>270.69</v>
          </cell>
          <cell r="J163">
            <v>270.69</v>
          </cell>
          <cell r="K163">
            <v>6.5</v>
          </cell>
          <cell r="L163" t="str">
            <v>30F360</v>
          </cell>
          <cell r="M163" t="str">
            <v>NPV</v>
          </cell>
        </row>
        <row r="164">
          <cell r="A164" t="str">
            <v>36204AEY7</v>
          </cell>
          <cell r="B164" t="str">
            <v>01 ago 2008</v>
          </cell>
          <cell r="C164" t="str">
            <v>22 dic 1999</v>
          </cell>
          <cell r="D164">
            <v>224863.66</v>
          </cell>
          <cell r="E164">
            <v>220998.82</v>
          </cell>
          <cell r="F164">
            <v>236950.08</v>
          </cell>
          <cell r="G164">
            <v>15951.26</v>
          </cell>
          <cell r="H164">
            <v>0</v>
          </cell>
          <cell r="I164">
            <v>1218.01</v>
          </cell>
          <cell r="J164">
            <v>1218.01</v>
          </cell>
          <cell r="K164">
            <v>6.5</v>
          </cell>
          <cell r="L164" t="str">
            <v>30F360</v>
          </cell>
          <cell r="M164" t="str">
            <v>NPV</v>
          </cell>
        </row>
        <row r="165">
          <cell r="A165" t="str">
            <v>36204AX26</v>
          </cell>
          <cell r="B165">
            <v>39753</v>
          </cell>
          <cell r="C165" t="str">
            <v>22 dic 1999</v>
          </cell>
          <cell r="D165">
            <v>122027.44</v>
          </cell>
          <cell r="E165">
            <v>119930.08</v>
          </cell>
          <cell r="F165">
            <v>128586.41</v>
          </cell>
          <cell r="G165">
            <v>8656.33</v>
          </cell>
          <cell r="H165">
            <v>0</v>
          </cell>
          <cell r="I165">
            <v>660.98</v>
          </cell>
          <cell r="J165">
            <v>660.98</v>
          </cell>
          <cell r="K165">
            <v>6.5</v>
          </cell>
          <cell r="L165" t="str">
            <v>30F360</v>
          </cell>
          <cell r="M165" t="str">
            <v>NPV</v>
          </cell>
        </row>
        <row r="166">
          <cell r="A166" t="str">
            <v>36204AZQ1</v>
          </cell>
          <cell r="B166" t="str">
            <v>01 ago 2023</v>
          </cell>
          <cell r="C166" t="str">
            <v>20 dic 2001</v>
          </cell>
          <cell r="D166">
            <v>356808.55</v>
          </cell>
          <cell r="E166">
            <v>366397.77</v>
          </cell>
          <cell r="F166">
            <v>373979.96</v>
          </cell>
          <cell r="G166">
            <v>7582.19</v>
          </cell>
          <cell r="H166">
            <v>0</v>
          </cell>
          <cell r="I166">
            <v>2081.38</v>
          </cell>
          <cell r="J166">
            <v>2081.38</v>
          </cell>
          <cell r="K166">
            <v>7</v>
          </cell>
          <cell r="L166" t="str">
            <v>BOND</v>
          </cell>
          <cell r="M166" t="str">
            <v>NPV</v>
          </cell>
        </row>
        <row r="167">
          <cell r="A167" t="str">
            <v>36204BMX8</v>
          </cell>
          <cell r="B167">
            <v>39873</v>
          </cell>
          <cell r="C167" t="str">
            <v>22 dic 1999</v>
          </cell>
          <cell r="D167">
            <v>125343.28</v>
          </cell>
          <cell r="E167">
            <v>123188.94</v>
          </cell>
          <cell r="F167">
            <v>132001.51999999999</v>
          </cell>
          <cell r="G167">
            <v>8812.58</v>
          </cell>
          <cell r="H167">
            <v>0</v>
          </cell>
          <cell r="I167">
            <v>678.94</v>
          </cell>
          <cell r="J167">
            <v>678.94</v>
          </cell>
          <cell r="K167">
            <v>6.5</v>
          </cell>
          <cell r="L167" t="str">
            <v>30F360</v>
          </cell>
          <cell r="M167" t="str">
            <v>NPV</v>
          </cell>
        </row>
        <row r="168">
          <cell r="A168" t="str">
            <v>36204CJJ1</v>
          </cell>
          <cell r="B168">
            <v>39692</v>
          </cell>
          <cell r="C168" t="str">
            <v>22 dic 1999</v>
          </cell>
          <cell r="D168">
            <v>123190.88</v>
          </cell>
          <cell r="E168">
            <v>121073.53</v>
          </cell>
          <cell r="F168">
            <v>129812.39</v>
          </cell>
          <cell r="G168">
            <v>8738.86</v>
          </cell>
          <cell r="H168">
            <v>0</v>
          </cell>
          <cell r="I168">
            <v>667.28</v>
          </cell>
          <cell r="J168">
            <v>667.28</v>
          </cell>
          <cell r="K168">
            <v>6.5</v>
          </cell>
          <cell r="L168" t="str">
            <v>30F360</v>
          </cell>
          <cell r="M168" t="str">
            <v>NPV</v>
          </cell>
        </row>
        <row r="169">
          <cell r="A169" t="str">
            <v>36204CZL8</v>
          </cell>
          <cell r="B169">
            <v>39873</v>
          </cell>
          <cell r="C169" t="str">
            <v>22 dic 1999</v>
          </cell>
          <cell r="D169">
            <v>69040.399999999994</v>
          </cell>
          <cell r="E169">
            <v>67853.75</v>
          </cell>
          <cell r="F169">
            <v>72707.83</v>
          </cell>
          <cell r="G169">
            <v>4854.08</v>
          </cell>
          <cell r="H169">
            <v>0</v>
          </cell>
          <cell r="I169">
            <v>373.97</v>
          </cell>
          <cell r="J169">
            <v>373.97</v>
          </cell>
          <cell r="K169">
            <v>6.5</v>
          </cell>
          <cell r="L169" t="str">
            <v>30F360</v>
          </cell>
          <cell r="M169" t="str">
            <v>NPV</v>
          </cell>
        </row>
        <row r="170">
          <cell r="A170" t="str">
            <v>36204D5A3</v>
          </cell>
          <cell r="B170">
            <v>39722</v>
          </cell>
          <cell r="C170" t="str">
            <v>16 ago 2001</v>
          </cell>
          <cell r="D170">
            <v>17937.580000000002</v>
          </cell>
          <cell r="E170">
            <v>18397.22</v>
          </cell>
          <cell r="F170">
            <v>18901.72</v>
          </cell>
          <cell r="G170">
            <v>504.5</v>
          </cell>
          <cell r="H170">
            <v>0</v>
          </cell>
          <cell r="I170">
            <v>97.16</v>
          </cell>
          <cell r="J170">
            <v>97.16</v>
          </cell>
          <cell r="K170">
            <v>6.5</v>
          </cell>
          <cell r="L170" t="str">
            <v>BOND</v>
          </cell>
          <cell r="M170" t="str">
            <v>NPV</v>
          </cell>
        </row>
        <row r="171">
          <cell r="A171" t="str">
            <v>36204ENW3</v>
          </cell>
          <cell r="B171">
            <v>45170</v>
          </cell>
          <cell r="C171" t="str">
            <v>20 dic 2001</v>
          </cell>
          <cell r="D171">
            <v>302016.43</v>
          </cell>
          <cell r="E171">
            <v>310133.12</v>
          </cell>
          <cell r="F171">
            <v>316550.96999999997</v>
          </cell>
          <cell r="G171">
            <v>6417.85</v>
          </cell>
          <cell r="H171">
            <v>0</v>
          </cell>
          <cell r="I171">
            <v>1761.76</v>
          </cell>
          <cell r="J171">
            <v>1761.76</v>
          </cell>
          <cell r="K171">
            <v>7</v>
          </cell>
          <cell r="L171" t="str">
            <v>BOND</v>
          </cell>
          <cell r="M171" t="str">
            <v>NPV</v>
          </cell>
        </row>
        <row r="172">
          <cell r="A172" t="str">
            <v>36204GJU7</v>
          </cell>
          <cell r="B172" t="str">
            <v>01 dic 2008</v>
          </cell>
          <cell r="C172" t="str">
            <v>22 dic 1999</v>
          </cell>
          <cell r="D172">
            <v>54113</v>
          </cell>
          <cell r="E172">
            <v>53182.94</v>
          </cell>
          <cell r="F172">
            <v>57021.57</v>
          </cell>
          <cell r="G172">
            <v>3838.63</v>
          </cell>
          <cell r="H172">
            <v>0</v>
          </cell>
          <cell r="I172">
            <v>293.11</v>
          </cell>
          <cell r="J172">
            <v>293.11</v>
          </cell>
          <cell r="K172">
            <v>6.5</v>
          </cell>
          <cell r="L172" t="str">
            <v>30F360</v>
          </cell>
          <cell r="M172" t="str">
            <v>NPV</v>
          </cell>
        </row>
        <row r="173">
          <cell r="A173" t="str">
            <v>36204GWJ7</v>
          </cell>
          <cell r="B173">
            <v>39692</v>
          </cell>
          <cell r="C173" t="str">
            <v>16 ago 2001</v>
          </cell>
          <cell r="D173">
            <v>79455.86</v>
          </cell>
          <cell r="E173">
            <v>81491.92</v>
          </cell>
          <cell r="F173">
            <v>83726.61</v>
          </cell>
          <cell r="G173">
            <v>2234.69</v>
          </cell>
          <cell r="H173">
            <v>0</v>
          </cell>
          <cell r="I173">
            <v>430.39</v>
          </cell>
          <cell r="J173">
            <v>430.39</v>
          </cell>
          <cell r="K173">
            <v>6.5</v>
          </cell>
          <cell r="L173" t="str">
            <v>BOND</v>
          </cell>
          <cell r="M173" t="str">
            <v>NPV</v>
          </cell>
        </row>
        <row r="174">
          <cell r="A174" t="str">
            <v>36204GY89</v>
          </cell>
          <cell r="B174" t="str">
            <v>01 dic 2008</v>
          </cell>
          <cell r="C174" t="str">
            <v>22 dic 1999</v>
          </cell>
          <cell r="D174">
            <v>52433.56</v>
          </cell>
          <cell r="E174">
            <v>51532.34</v>
          </cell>
          <cell r="F174">
            <v>55251.86</v>
          </cell>
          <cell r="G174">
            <v>3719.52</v>
          </cell>
          <cell r="H174">
            <v>0</v>
          </cell>
          <cell r="I174">
            <v>284.02</v>
          </cell>
          <cell r="J174">
            <v>284.02</v>
          </cell>
          <cell r="K174">
            <v>6.5</v>
          </cell>
          <cell r="L174" t="str">
            <v>30F360</v>
          </cell>
          <cell r="M174" t="str">
            <v>NPV</v>
          </cell>
        </row>
        <row r="175">
          <cell r="A175" t="str">
            <v>36204H7C8</v>
          </cell>
          <cell r="B175">
            <v>39753</v>
          </cell>
          <cell r="C175" t="str">
            <v>22 dic 1999</v>
          </cell>
          <cell r="D175">
            <v>46852.49</v>
          </cell>
          <cell r="E175">
            <v>46047.21</v>
          </cell>
          <cell r="F175">
            <v>49370.81</v>
          </cell>
          <cell r="G175">
            <v>3323.6</v>
          </cell>
          <cell r="H175">
            <v>0</v>
          </cell>
          <cell r="I175">
            <v>253.78</v>
          </cell>
          <cell r="J175">
            <v>253.78</v>
          </cell>
          <cell r="K175">
            <v>6.5</v>
          </cell>
          <cell r="L175" t="str">
            <v>30F360</v>
          </cell>
          <cell r="M175" t="str">
            <v>NPV</v>
          </cell>
        </row>
        <row r="176">
          <cell r="A176" t="str">
            <v>36204J6M3</v>
          </cell>
          <cell r="B176">
            <v>39934</v>
          </cell>
          <cell r="C176" t="str">
            <v>22 dic 1999</v>
          </cell>
          <cell r="D176">
            <v>175118.6</v>
          </cell>
          <cell r="E176">
            <v>172108.75</v>
          </cell>
          <cell r="F176">
            <v>184420.9</v>
          </cell>
          <cell r="G176">
            <v>12312.15</v>
          </cell>
          <cell r="H176">
            <v>0</v>
          </cell>
          <cell r="I176">
            <v>948.56</v>
          </cell>
          <cell r="J176">
            <v>948.56</v>
          </cell>
          <cell r="K176">
            <v>6.5</v>
          </cell>
          <cell r="L176" t="str">
            <v>30F360</v>
          </cell>
          <cell r="M176" t="str">
            <v>NPV</v>
          </cell>
        </row>
        <row r="177">
          <cell r="A177" t="str">
            <v>36204JDF0</v>
          </cell>
          <cell r="B177" t="str">
            <v>01 ene 2009</v>
          </cell>
          <cell r="C177" t="str">
            <v>22 dic 1999</v>
          </cell>
          <cell r="D177">
            <v>70357.490000000005</v>
          </cell>
          <cell r="E177">
            <v>69148.210000000006</v>
          </cell>
          <cell r="F177">
            <v>74139.210000000006</v>
          </cell>
          <cell r="G177">
            <v>4991</v>
          </cell>
          <cell r="H177">
            <v>0</v>
          </cell>
          <cell r="I177">
            <v>381.1</v>
          </cell>
          <cell r="J177">
            <v>381.1</v>
          </cell>
          <cell r="K177">
            <v>6.5</v>
          </cell>
          <cell r="L177" t="str">
            <v>30F360</v>
          </cell>
          <cell r="M177" t="str">
            <v>NPV</v>
          </cell>
        </row>
        <row r="178">
          <cell r="A178" t="str">
            <v>36204JEY8</v>
          </cell>
          <cell r="B178">
            <v>39692</v>
          </cell>
          <cell r="C178" t="str">
            <v>16 ago 2001</v>
          </cell>
          <cell r="D178">
            <v>86686.6</v>
          </cell>
          <cell r="E178">
            <v>88907.94</v>
          </cell>
          <cell r="F178">
            <v>91346</v>
          </cell>
          <cell r="G178">
            <v>2438.06</v>
          </cell>
          <cell r="H178">
            <v>0</v>
          </cell>
          <cell r="I178">
            <v>469.55</v>
          </cell>
          <cell r="J178">
            <v>469.55</v>
          </cell>
          <cell r="K178">
            <v>6.5</v>
          </cell>
          <cell r="L178" t="str">
            <v>BOND</v>
          </cell>
          <cell r="M178" t="str">
            <v>NPV</v>
          </cell>
        </row>
        <row r="179">
          <cell r="A179" t="str">
            <v>36204JV45</v>
          </cell>
          <cell r="B179" t="str">
            <v>01 abr 2009</v>
          </cell>
          <cell r="C179" t="str">
            <v>22 dic 1999</v>
          </cell>
          <cell r="D179">
            <v>99193.1</v>
          </cell>
          <cell r="E179">
            <v>97488.22</v>
          </cell>
          <cell r="F179">
            <v>104462.24</v>
          </cell>
          <cell r="G179">
            <v>6974.02</v>
          </cell>
          <cell r="H179">
            <v>0</v>
          </cell>
          <cell r="I179">
            <v>537.29999999999995</v>
          </cell>
          <cell r="J179">
            <v>537.29999999999995</v>
          </cell>
          <cell r="K179">
            <v>6.5</v>
          </cell>
          <cell r="L179" t="str">
            <v>30F360</v>
          </cell>
          <cell r="M179" t="str">
            <v>NPV</v>
          </cell>
        </row>
        <row r="180">
          <cell r="A180" t="str">
            <v>36204NEP8</v>
          </cell>
          <cell r="B180">
            <v>39753</v>
          </cell>
          <cell r="C180" t="str">
            <v>22 dic 1999</v>
          </cell>
          <cell r="D180">
            <v>95279.33</v>
          </cell>
          <cell r="E180">
            <v>93641.71</v>
          </cell>
          <cell r="F180">
            <v>100400.59</v>
          </cell>
          <cell r="G180">
            <v>6758.88</v>
          </cell>
          <cell r="H180">
            <v>0</v>
          </cell>
          <cell r="I180">
            <v>516.1</v>
          </cell>
          <cell r="J180">
            <v>516.1</v>
          </cell>
          <cell r="K180">
            <v>6.5</v>
          </cell>
          <cell r="L180" t="str">
            <v>30F360</v>
          </cell>
          <cell r="M180" t="str">
            <v>NPV</v>
          </cell>
        </row>
        <row r="181">
          <cell r="A181" t="str">
            <v>36204NMA2</v>
          </cell>
          <cell r="B181" t="str">
            <v>01 dic 2008</v>
          </cell>
          <cell r="C181" t="str">
            <v>22 dic 1999</v>
          </cell>
          <cell r="D181">
            <v>84505.98</v>
          </cell>
          <cell r="E181">
            <v>83053.539999999994</v>
          </cell>
          <cell r="F181">
            <v>89048.18</v>
          </cell>
          <cell r="G181">
            <v>5994.64</v>
          </cell>
          <cell r="H181">
            <v>0</v>
          </cell>
          <cell r="I181">
            <v>457.74</v>
          </cell>
          <cell r="J181">
            <v>457.74</v>
          </cell>
          <cell r="K181">
            <v>6.5</v>
          </cell>
          <cell r="L181" t="str">
            <v>30F360</v>
          </cell>
          <cell r="M181" t="str">
            <v>NPV</v>
          </cell>
        </row>
        <row r="182">
          <cell r="A182" t="str">
            <v>36204NSR9</v>
          </cell>
          <cell r="B182" t="str">
            <v>01 abr 2009</v>
          </cell>
          <cell r="C182">
            <v>36573</v>
          </cell>
          <cell r="D182">
            <v>441884.26</v>
          </cell>
          <cell r="E182">
            <v>419237.68</v>
          </cell>
          <cell r="F182">
            <v>461424.38</v>
          </cell>
          <cell r="G182">
            <v>42186.7</v>
          </cell>
          <cell r="H182">
            <v>0</v>
          </cell>
          <cell r="I182">
            <v>2209.42</v>
          </cell>
          <cell r="J182">
            <v>2209.42</v>
          </cell>
          <cell r="K182">
            <v>6</v>
          </cell>
          <cell r="L182" t="str">
            <v>30F360</v>
          </cell>
          <cell r="M182" t="str">
            <v>NPV</v>
          </cell>
        </row>
        <row r="183">
          <cell r="A183" t="str">
            <v>36204NU62</v>
          </cell>
          <cell r="B183" t="str">
            <v>01 ene 2009</v>
          </cell>
          <cell r="C183">
            <v>36573</v>
          </cell>
          <cell r="D183">
            <v>19341.38</v>
          </cell>
          <cell r="E183">
            <v>18350.12</v>
          </cell>
          <cell r="F183">
            <v>20229.87</v>
          </cell>
          <cell r="G183">
            <v>1879.75</v>
          </cell>
          <cell r="H183">
            <v>0</v>
          </cell>
          <cell r="I183">
            <v>96.71</v>
          </cell>
          <cell r="J183">
            <v>96.71</v>
          </cell>
          <cell r="K183">
            <v>6</v>
          </cell>
          <cell r="L183" t="str">
            <v>30F360</v>
          </cell>
          <cell r="M183" t="str">
            <v>NPV</v>
          </cell>
        </row>
        <row r="184">
          <cell r="A184" t="str">
            <v>36204PHW5</v>
          </cell>
          <cell r="B184">
            <v>39753</v>
          </cell>
          <cell r="C184" t="str">
            <v>22 dic 1999</v>
          </cell>
          <cell r="D184">
            <v>97223.57</v>
          </cell>
          <cell r="E184">
            <v>95552.55</v>
          </cell>
          <cell r="F184">
            <v>102449.34</v>
          </cell>
          <cell r="G184">
            <v>6896.79</v>
          </cell>
          <cell r="H184">
            <v>0</v>
          </cell>
          <cell r="I184">
            <v>526.63</v>
          </cell>
          <cell r="J184">
            <v>526.63</v>
          </cell>
          <cell r="K184">
            <v>6.5</v>
          </cell>
          <cell r="L184" t="str">
            <v>30F360</v>
          </cell>
          <cell r="M184" t="str">
            <v>NPV</v>
          </cell>
        </row>
        <row r="185">
          <cell r="A185" t="str">
            <v>36204PQF2</v>
          </cell>
          <cell r="B185" t="str">
            <v>01 ene 2009</v>
          </cell>
          <cell r="C185" t="str">
            <v>16 ago 2001</v>
          </cell>
          <cell r="D185">
            <v>54088.02</v>
          </cell>
          <cell r="E185">
            <v>55474.01</v>
          </cell>
          <cell r="F185">
            <v>56995.25</v>
          </cell>
          <cell r="G185">
            <v>1521.24</v>
          </cell>
          <cell r="H185">
            <v>0</v>
          </cell>
          <cell r="I185">
            <v>292.98</v>
          </cell>
          <cell r="J185">
            <v>292.98</v>
          </cell>
          <cell r="K185">
            <v>6.5</v>
          </cell>
          <cell r="L185" t="str">
            <v>BOND</v>
          </cell>
          <cell r="M185" t="str">
            <v>NPV</v>
          </cell>
        </row>
        <row r="186">
          <cell r="A186" t="str">
            <v>36204R2A5</v>
          </cell>
          <cell r="B186">
            <v>39873</v>
          </cell>
          <cell r="C186" t="str">
            <v>22 dic 1999</v>
          </cell>
          <cell r="D186">
            <v>208285.72</v>
          </cell>
          <cell r="E186">
            <v>204705.79</v>
          </cell>
          <cell r="F186">
            <v>219349.86</v>
          </cell>
          <cell r="G186">
            <v>14644.07</v>
          </cell>
          <cell r="H186">
            <v>0</v>
          </cell>
          <cell r="I186">
            <v>1128.21</v>
          </cell>
          <cell r="J186">
            <v>1128.21</v>
          </cell>
          <cell r="K186">
            <v>6.5</v>
          </cell>
          <cell r="L186" t="str">
            <v>30F360</v>
          </cell>
          <cell r="M186" t="str">
            <v>NPV</v>
          </cell>
        </row>
        <row r="187">
          <cell r="A187" t="str">
            <v>36204RHX9</v>
          </cell>
          <cell r="B187" t="str">
            <v>01 dic 2011</v>
          </cell>
          <cell r="C187">
            <v>37028</v>
          </cell>
          <cell r="D187">
            <v>315517.12</v>
          </cell>
          <cell r="E187">
            <v>328137.82</v>
          </cell>
          <cell r="F187">
            <v>337193.15</v>
          </cell>
          <cell r="G187">
            <v>9055.33</v>
          </cell>
          <cell r="H187">
            <v>0</v>
          </cell>
          <cell r="I187">
            <v>2103.4499999999998</v>
          </cell>
          <cell r="J187">
            <v>2103.4499999999998</v>
          </cell>
          <cell r="K187">
            <v>8</v>
          </cell>
          <cell r="L187" t="str">
            <v>BOND</v>
          </cell>
          <cell r="M187" t="str">
            <v>NPV</v>
          </cell>
        </row>
        <row r="188">
          <cell r="A188" t="str">
            <v>36204S6U5</v>
          </cell>
          <cell r="B188" t="str">
            <v>01 ene 2024</v>
          </cell>
          <cell r="C188" t="str">
            <v>20 dic 2001</v>
          </cell>
          <cell r="D188">
            <v>19795.43</v>
          </cell>
          <cell r="E188">
            <v>20327.419999999998</v>
          </cell>
          <cell r="F188">
            <v>20748.09</v>
          </cell>
          <cell r="G188">
            <v>420.67</v>
          </cell>
          <cell r="H188">
            <v>0</v>
          </cell>
          <cell r="I188">
            <v>115.47</v>
          </cell>
          <cell r="J188">
            <v>115.47</v>
          </cell>
          <cell r="K188">
            <v>7</v>
          </cell>
          <cell r="L188" t="str">
            <v>BOND</v>
          </cell>
          <cell r="M188" t="str">
            <v>NPV</v>
          </cell>
        </row>
        <row r="189">
          <cell r="A189" t="str">
            <v>36204SCS3</v>
          </cell>
          <cell r="B189" t="str">
            <v>01 abr 2009</v>
          </cell>
          <cell r="C189">
            <v>36573</v>
          </cell>
          <cell r="D189">
            <v>75741.64</v>
          </cell>
          <cell r="E189">
            <v>71859.86</v>
          </cell>
          <cell r="F189">
            <v>79090.94</v>
          </cell>
          <cell r="G189">
            <v>7231.08</v>
          </cell>
          <cell r="H189">
            <v>0</v>
          </cell>
          <cell r="I189">
            <v>378.71</v>
          </cell>
          <cell r="J189">
            <v>378.71</v>
          </cell>
          <cell r="K189">
            <v>6</v>
          </cell>
          <cell r="L189" t="str">
            <v>30F360</v>
          </cell>
          <cell r="M189" t="str">
            <v>NPV</v>
          </cell>
        </row>
        <row r="190">
          <cell r="A190" t="str">
            <v>36204SUR5</v>
          </cell>
          <cell r="B190">
            <v>45352</v>
          </cell>
          <cell r="C190" t="str">
            <v>20 dic 2001</v>
          </cell>
          <cell r="D190">
            <v>87974.45</v>
          </cell>
          <cell r="E190">
            <v>90338.76</v>
          </cell>
          <cell r="F190">
            <v>92208.22</v>
          </cell>
          <cell r="G190">
            <v>1869.46</v>
          </cell>
          <cell r="H190">
            <v>0</v>
          </cell>
          <cell r="I190">
            <v>513.17999999999995</v>
          </cell>
          <cell r="J190">
            <v>513.17999999999995</v>
          </cell>
          <cell r="K190">
            <v>7</v>
          </cell>
          <cell r="L190" t="str">
            <v>BOND</v>
          </cell>
          <cell r="M190" t="str">
            <v>NPV</v>
          </cell>
        </row>
        <row r="191">
          <cell r="A191" t="str">
            <v>36204V6T1</v>
          </cell>
          <cell r="B191">
            <v>45323</v>
          </cell>
          <cell r="C191" t="str">
            <v>20 dic 2001</v>
          </cell>
          <cell r="D191">
            <v>9752.99</v>
          </cell>
          <cell r="E191">
            <v>10015.11</v>
          </cell>
          <cell r="F191">
            <v>10222.35</v>
          </cell>
          <cell r="G191">
            <v>207.24</v>
          </cell>
          <cell r="H191">
            <v>0</v>
          </cell>
          <cell r="I191">
            <v>56.89</v>
          </cell>
          <cell r="J191">
            <v>56.89</v>
          </cell>
          <cell r="K191">
            <v>7</v>
          </cell>
          <cell r="L191" t="str">
            <v>BOND</v>
          </cell>
          <cell r="M191" t="str">
            <v>NPV</v>
          </cell>
        </row>
        <row r="192">
          <cell r="A192" t="str">
            <v>36204VD48</v>
          </cell>
          <cell r="B192" t="str">
            <v>01 abr 2009</v>
          </cell>
          <cell r="C192" t="str">
            <v>22 dic 1999</v>
          </cell>
          <cell r="D192">
            <v>213932.92</v>
          </cell>
          <cell r="E192">
            <v>210255.95</v>
          </cell>
          <cell r="F192">
            <v>225297.04</v>
          </cell>
          <cell r="G192">
            <v>15041.09</v>
          </cell>
          <cell r="H192">
            <v>0</v>
          </cell>
          <cell r="I192">
            <v>1158.8</v>
          </cell>
          <cell r="J192">
            <v>1158.8</v>
          </cell>
          <cell r="K192">
            <v>6.5</v>
          </cell>
          <cell r="L192" t="str">
            <v>30F360</v>
          </cell>
          <cell r="M192" t="str">
            <v>NPV</v>
          </cell>
        </row>
        <row r="193">
          <cell r="A193" t="str">
            <v>36204VDW6</v>
          </cell>
          <cell r="B193">
            <v>39873</v>
          </cell>
          <cell r="C193" t="str">
            <v>22 dic 1999</v>
          </cell>
          <cell r="D193">
            <v>64161.15</v>
          </cell>
          <cell r="E193">
            <v>63058.39</v>
          </cell>
          <cell r="F193">
            <v>67569.39</v>
          </cell>
          <cell r="G193">
            <v>4511</v>
          </cell>
          <cell r="H193">
            <v>0</v>
          </cell>
          <cell r="I193">
            <v>347.54</v>
          </cell>
          <cell r="J193">
            <v>347.54</v>
          </cell>
          <cell r="K193">
            <v>6.5</v>
          </cell>
          <cell r="L193" t="str">
            <v>30F360</v>
          </cell>
          <cell r="M193" t="str">
            <v>NPV</v>
          </cell>
        </row>
        <row r="194">
          <cell r="A194" t="str">
            <v>36204W3L9</v>
          </cell>
          <cell r="B194">
            <v>39873</v>
          </cell>
          <cell r="C194" t="str">
            <v>22 dic 1999</v>
          </cell>
          <cell r="D194">
            <v>72246.73</v>
          </cell>
          <cell r="E194">
            <v>71005.009999999995</v>
          </cell>
          <cell r="F194">
            <v>76084.479999999996</v>
          </cell>
          <cell r="G194">
            <v>5079.47</v>
          </cell>
          <cell r="H194">
            <v>0</v>
          </cell>
          <cell r="I194">
            <v>391.34</v>
          </cell>
          <cell r="J194">
            <v>391.34</v>
          </cell>
          <cell r="K194">
            <v>6.5</v>
          </cell>
          <cell r="L194" t="str">
            <v>30F360</v>
          </cell>
          <cell r="M194" t="str">
            <v>NPV</v>
          </cell>
        </row>
        <row r="195">
          <cell r="A195" t="str">
            <v>36204W3Y1</v>
          </cell>
          <cell r="B195">
            <v>39845</v>
          </cell>
          <cell r="C195">
            <v>36573</v>
          </cell>
          <cell r="D195">
            <v>224704.51</v>
          </cell>
          <cell r="E195">
            <v>213188.38</v>
          </cell>
          <cell r="F195">
            <v>234640.94</v>
          </cell>
          <cell r="G195">
            <v>21452.560000000001</v>
          </cell>
          <cell r="H195">
            <v>0</v>
          </cell>
          <cell r="I195">
            <v>1123.52</v>
          </cell>
          <cell r="J195">
            <v>1123.52</v>
          </cell>
          <cell r="K195">
            <v>6</v>
          </cell>
          <cell r="L195" t="str">
            <v>30F360</v>
          </cell>
          <cell r="M195" t="str">
            <v>NPV</v>
          </cell>
        </row>
        <row r="196">
          <cell r="A196" t="str">
            <v>36204WVC8</v>
          </cell>
          <cell r="B196" t="str">
            <v>01 abr 2024</v>
          </cell>
          <cell r="C196" t="str">
            <v>20 dic 2001</v>
          </cell>
          <cell r="D196">
            <v>13449.12</v>
          </cell>
          <cell r="E196">
            <v>13810.57</v>
          </cell>
          <cell r="F196">
            <v>14096.36</v>
          </cell>
          <cell r="G196">
            <v>285.79000000000002</v>
          </cell>
          <cell r="H196">
            <v>0</v>
          </cell>
          <cell r="I196">
            <v>78.45</v>
          </cell>
          <cell r="J196">
            <v>78.45</v>
          </cell>
          <cell r="K196">
            <v>7</v>
          </cell>
          <cell r="L196" t="str">
            <v>BOND</v>
          </cell>
          <cell r="M196" t="str">
            <v>NPV</v>
          </cell>
        </row>
        <row r="197">
          <cell r="A197" t="str">
            <v>36204YCD3</v>
          </cell>
          <cell r="B197">
            <v>45352</v>
          </cell>
          <cell r="C197" t="str">
            <v>20 dic 2001</v>
          </cell>
          <cell r="D197">
            <v>131312.4</v>
          </cell>
          <cell r="E197">
            <v>134841.41</v>
          </cell>
          <cell r="F197">
            <v>137631.81</v>
          </cell>
          <cell r="G197">
            <v>2790.4</v>
          </cell>
          <cell r="H197">
            <v>0</v>
          </cell>
          <cell r="I197">
            <v>765.99</v>
          </cell>
          <cell r="J197">
            <v>765.99</v>
          </cell>
          <cell r="K197">
            <v>7</v>
          </cell>
          <cell r="L197" t="str">
            <v>BOND</v>
          </cell>
          <cell r="M197" t="str">
            <v>NPV</v>
          </cell>
        </row>
        <row r="198">
          <cell r="A198" t="str">
            <v>36205BFX5</v>
          </cell>
          <cell r="B198">
            <v>39873</v>
          </cell>
          <cell r="C198" t="str">
            <v>22 dic 1999</v>
          </cell>
          <cell r="D198">
            <v>106746.5</v>
          </cell>
          <cell r="E198">
            <v>104911.78</v>
          </cell>
          <cell r="F198">
            <v>112416.87</v>
          </cell>
          <cell r="G198">
            <v>7505.09</v>
          </cell>
          <cell r="H198">
            <v>0</v>
          </cell>
          <cell r="I198">
            <v>578.21</v>
          </cell>
          <cell r="J198">
            <v>578.21</v>
          </cell>
          <cell r="K198">
            <v>6.5</v>
          </cell>
          <cell r="L198" t="str">
            <v>30F360</v>
          </cell>
          <cell r="M198" t="str">
            <v>NPV</v>
          </cell>
        </row>
        <row r="199">
          <cell r="A199" t="str">
            <v>36205BLF7</v>
          </cell>
          <cell r="B199">
            <v>39934</v>
          </cell>
          <cell r="C199">
            <v>36573</v>
          </cell>
          <cell r="D199">
            <v>330994.02</v>
          </cell>
          <cell r="E199">
            <v>314030.56</v>
          </cell>
          <cell r="F199">
            <v>345630.58</v>
          </cell>
          <cell r="G199">
            <v>31600.02</v>
          </cell>
          <cell r="H199">
            <v>0</v>
          </cell>
          <cell r="I199">
            <v>1654.97</v>
          </cell>
          <cell r="J199">
            <v>1654.97</v>
          </cell>
          <cell r="K199">
            <v>6</v>
          </cell>
          <cell r="L199" t="str">
            <v>30F360</v>
          </cell>
          <cell r="M199" t="str">
            <v>NPV</v>
          </cell>
        </row>
        <row r="200">
          <cell r="A200" t="str">
            <v>36205CF88</v>
          </cell>
          <cell r="B200" t="str">
            <v>01 abr 2009</v>
          </cell>
          <cell r="C200" t="str">
            <v>22 dic 1999</v>
          </cell>
          <cell r="D200">
            <v>57422.01</v>
          </cell>
          <cell r="E200">
            <v>56435.08</v>
          </cell>
          <cell r="F200">
            <v>60472.27</v>
          </cell>
          <cell r="G200">
            <v>4037.19</v>
          </cell>
          <cell r="H200">
            <v>0</v>
          </cell>
          <cell r="I200">
            <v>311.04000000000002</v>
          </cell>
          <cell r="J200">
            <v>311.04000000000002</v>
          </cell>
          <cell r="K200">
            <v>6.5</v>
          </cell>
          <cell r="L200" t="str">
            <v>30F360</v>
          </cell>
          <cell r="M200" t="str">
            <v>NPV</v>
          </cell>
        </row>
        <row r="201">
          <cell r="A201" t="str">
            <v>36205EJ98</v>
          </cell>
          <cell r="B201">
            <v>39873</v>
          </cell>
          <cell r="C201" t="str">
            <v>22 dic 1999</v>
          </cell>
          <cell r="D201">
            <v>66646.929999999993</v>
          </cell>
          <cell r="E201">
            <v>65501.43</v>
          </cell>
          <cell r="F201">
            <v>70187.210000000006</v>
          </cell>
          <cell r="G201">
            <v>4685.78</v>
          </cell>
          <cell r="H201">
            <v>0</v>
          </cell>
          <cell r="I201">
            <v>361</v>
          </cell>
          <cell r="J201">
            <v>361</v>
          </cell>
          <cell r="K201">
            <v>6.5</v>
          </cell>
          <cell r="L201" t="str">
            <v>30F360</v>
          </cell>
          <cell r="M201" t="str">
            <v>NPV</v>
          </cell>
        </row>
        <row r="202">
          <cell r="A202" t="str">
            <v>36205ENV4</v>
          </cell>
          <cell r="B202">
            <v>45352</v>
          </cell>
          <cell r="C202" t="str">
            <v>20 dic 2001</v>
          </cell>
          <cell r="D202">
            <v>3803</v>
          </cell>
          <cell r="E202">
            <v>3905.2</v>
          </cell>
          <cell r="F202">
            <v>3986.02</v>
          </cell>
          <cell r="G202">
            <v>80.819999999999993</v>
          </cell>
          <cell r="H202">
            <v>0</v>
          </cell>
          <cell r="I202">
            <v>22.18</v>
          </cell>
          <cell r="J202">
            <v>22.18</v>
          </cell>
          <cell r="K202">
            <v>7</v>
          </cell>
          <cell r="L202" t="str">
            <v>BOND</v>
          </cell>
          <cell r="M202" t="str">
            <v>NPV</v>
          </cell>
        </row>
        <row r="203">
          <cell r="A203" t="str">
            <v>36205FLD3</v>
          </cell>
          <cell r="B203">
            <v>39873</v>
          </cell>
          <cell r="C203" t="str">
            <v>22 dic 1999</v>
          </cell>
          <cell r="D203">
            <v>7590.64</v>
          </cell>
          <cell r="E203">
            <v>7460.16</v>
          </cell>
          <cell r="F203">
            <v>7993.85</v>
          </cell>
          <cell r="G203">
            <v>533.69000000000005</v>
          </cell>
          <cell r="H203">
            <v>0</v>
          </cell>
          <cell r="I203">
            <v>41.12</v>
          </cell>
          <cell r="J203">
            <v>41.12</v>
          </cell>
          <cell r="K203">
            <v>6.5</v>
          </cell>
          <cell r="L203" t="str">
            <v>30F360</v>
          </cell>
          <cell r="M203" t="str">
            <v>NPV</v>
          </cell>
        </row>
        <row r="204">
          <cell r="A204" t="str">
            <v>36205GVL2</v>
          </cell>
          <cell r="B204">
            <v>39934</v>
          </cell>
          <cell r="C204" t="str">
            <v>22 dic 1999</v>
          </cell>
          <cell r="D204">
            <v>193488.21</v>
          </cell>
          <cell r="E204">
            <v>190162.64</v>
          </cell>
          <cell r="F204">
            <v>203766.3</v>
          </cell>
          <cell r="G204">
            <v>13603.66</v>
          </cell>
          <cell r="H204">
            <v>0</v>
          </cell>
          <cell r="I204">
            <v>1048.06</v>
          </cell>
          <cell r="J204">
            <v>1048.06</v>
          </cell>
          <cell r="K204">
            <v>6.5</v>
          </cell>
          <cell r="L204" t="str">
            <v>30F360</v>
          </cell>
          <cell r="M204" t="str">
            <v>NPV</v>
          </cell>
        </row>
        <row r="205">
          <cell r="A205" t="str">
            <v>36205HEZ8</v>
          </cell>
          <cell r="B205" t="str">
            <v>01 ago 2011</v>
          </cell>
          <cell r="C205">
            <v>37028</v>
          </cell>
          <cell r="D205">
            <v>250584.29</v>
          </cell>
          <cell r="E205">
            <v>260607.66</v>
          </cell>
          <cell r="F205">
            <v>267799.43</v>
          </cell>
          <cell r="G205">
            <v>7191.77</v>
          </cell>
          <cell r="H205">
            <v>0</v>
          </cell>
          <cell r="I205">
            <v>1670.56</v>
          </cell>
          <cell r="J205">
            <v>1670.56</v>
          </cell>
          <cell r="K205">
            <v>8</v>
          </cell>
          <cell r="L205" t="str">
            <v>BOND</v>
          </cell>
          <cell r="M205" t="str">
            <v>NPV</v>
          </cell>
        </row>
        <row r="206">
          <cell r="A206" t="str">
            <v>36205JPA7</v>
          </cell>
          <cell r="B206" t="str">
            <v>01 abr 2024</v>
          </cell>
          <cell r="C206" t="str">
            <v>20 dic 2001</v>
          </cell>
          <cell r="D206">
            <v>24404.47</v>
          </cell>
          <cell r="E206">
            <v>25060.34</v>
          </cell>
          <cell r="F206">
            <v>25578.94</v>
          </cell>
          <cell r="G206">
            <v>518.6</v>
          </cell>
          <cell r="H206">
            <v>0</v>
          </cell>
          <cell r="I206">
            <v>142.36000000000001</v>
          </cell>
          <cell r="J206">
            <v>142.36000000000001</v>
          </cell>
          <cell r="K206">
            <v>7</v>
          </cell>
          <cell r="L206" t="str">
            <v>BOND</v>
          </cell>
          <cell r="M206" t="str">
            <v>NPV</v>
          </cell>
        </row>
        <row r="207">
          <cell r="A207" t="str">
            <v>36205LPX2</v>
          </cell>
          <cell r="B207">
            <v>40603</v>
          </cell>
          <cell r="C207">
            <v>36573</v>
          </cell>
          <cell r="D207">
            <v>199304.47</v>
          </cell>
          <cell r="E207">
            <v>189090.11</v>
          </cell>
          <cell r="F207">
            <v>207400.22</v>
          </cell>
          <cell r="G207">
            <v>18310.11</v>
          </cell>
          <cell r="H207">
            <v>0</v>
          </cell>
          <cell r="I207">
            <v>996.52</v>
          </cell>
          <cell r="J207">
            <v>996.52</v>
          </cell>
          <cell r="K207">
            <v>6</v>
          </cell>
          <cell r="L207" t="str">
            <v>30F360</v>
          </cell>
          <cell r="M207" t="str">
            <v>NPV</v>
          </cell>
        </row>
        <row r="208">
          <cell r="A208" t="str">
            <v>36205M2X5</v>
          </cell>
          <cell r="B208">
            <v>39965</v>
          </cell>
          <cell r="C208" t="str">
            <v>22 dic 1999</v>
          </cell>
          <cell r="D208">
            <v>213829.05</v>
          </cell>
          <cell r="E208">
            <v>210153.87</v>
          </cell>
          <cell r="F208">
            <v>225187.65</v>
          </cell>
          <cell r="G208">
            <v>15033.78</v>
          </cell>
          <cell r="H208">
            <v>0</v>
          </cell>
          <cell r="I208">
            <v>1158.24</v>
          </cell>
          <cell r="J208">
            <v>1158.24</v>
          </cell>
          <cell r="K208">
            <v>6.5</v>
          </cell>
          <cell r="L208" t="str">
            <v>30F360</v>
          </cell>
          <cell r="M208" t="str">
            <v>NPV</v>
          </cell>
        </row>
        <row r="209">
          <cell r="A209" t="str">
            <v>36205RW29</v>
          </cell>
          <cell r="B209" t="str">
            <v>01 abr 2011</v>
          </cell>
          <cell r="C209">
            <v>36664</v>
          </cell>
          <cell r="D209">
            <v>1503975.61</v>
          </cell>
          <cell r="E209">
            <v>1428776.82</v>
          </cell>
          <cell r="F209">
            <v>1565067.1</v>
          </cell>
          <cell r="G209">
            <v>136290.28</v>
          </cell>
          <cell r="H209">
            <v>0</v>
          </cell>
          <cell r="I209">
            <v>7519.88</v>
          </cell>
          <cell r="J209">
            <v>7519.88</v>
          </cell>
          <cell r="K209">
            <v>6</v>
          </cell>
          <cell r="L209" t="str">
            <v>30F360</v>
          </cell>
          <cell r="M209" t="str">
            <v>NPV</v>
          </cell>
        </row>
        <row r="210">
          <cell r="A210" t="str">
            <v>36205SFB6</v>
          </cell>
          <cell r="B210">
            <v>40848</v>
          </cell>
          <cell r="C210">
            <v>37028</v>
          </cell>
          <cell r="D210">
            <v>284625.48</v>
          </cell>
          <cell r="E210">
            <v>296010.5</v>
          </cell>
          <cell r="F210">
            <v>304179.25</v>
          </cell>
          <cell r="G210">
            <v>8168.75</v>
          </cell>
          <cell r="H210">
            <v>0</v>
          </cell>
          <cell r="I210">
            <v>1897.5</v>
          </cell>
          <cell r="J210">
            <v>1897.5</v>
          </cell>
          <cell r="K210">
            <v>8</v>
          </cell>
          <cell r="L210" t="str">
            <v>BOND</v>
          </cell>
          <cell r="M210" t="str">
            <v>NPV</v>
          </cell>
        </row>
        <row r="211">
          <cell r="A211" t="str">
            <v>36205UN30</v>
          </cell>
          <cell r="B211">
            <v>39965</v>
          </cell>
          <cell r="C211" t="str">
            <v>22 dic 1999</v>
          </cell>
          <cell r="D211">
            <v>182721.52</v>
          </cell>
          <cell r="E211">
            <v>179581.01</v>
          </cell>
          <cell r="F211">
            <v>192427.69</v>
          </cell>
          <cell r="G211">
            <v>12846.68</v>
          </cell>
          <cell r="H211">
            <v>0</v>
          </cell>
          <cell r="I211">
            <v>989.74</v>
          </cell>
          <cell r="J211">
            <v>989.74</v>
          </cell>
          <cell r="K211">
            <v>6.5</v>
          </cell>
          <cell r="L211" t="str">
            <v>30F360</v>
          </cell>
          <cell r="M211" t="str">
            <v>NPV</v>
          </cell>
        </row>
        <row r="212">
          <cell r="A212" t="str">
            <v>36206AE25</v>
          </cell>
          <cell r="B212">
            <v>40603</v>
          </cell>
          <cell r="C212">
            <v>36573</v>
          </cell>
          <cell r="D212">
            <v>265069.37</v>
          </cell>
          <cell r="E212">
            <v>251484.54</v>
          </cell>
          <cell r="F212">
            <v>275836.49</v>
          </cell>
          <cell r="G212">
            <v>24351.95</v>
          </cell>
          <cell r="H212">
            <v>0</v>
          </cell>
          <cell r="I212">
            <v>1325.35</v>
          </cell>
          <cell r="J212">
            <v>1325.35</v>
          </cell>
          <cell r="K212">
            <v>6</v>
          </cell>
          <cell r="L212" t="str">
            <v>30F360</v>
          </cell>
          <cell r="M212" t="str">
            <v>NPV</v>
          </cell>
        </row>
        <row r="213">
          <cell r="A213" t="str">
            <v>36206PTV2</v>
          </cell>
          <cell r="B213" t="str">
            <v>01 abr 2011</v>
          </cell>
          <cell r="C213">
            <v>36573</v>
          </cell>
          <cell r="D213">
            <v>153433.24</v>
          </cell>
          <cell r="E213">
            <v>145569.81</v>
          </cell>
          <cell r="F213">
            <v>159665.70000000001</v>
          </cell>
          <cell r="G213">
            <v>14095.89</v>
          </cell>
          <cell r="H213">
            <v>0</v>
          </cell>
          <cell r="I213">
            <v>767.17</v>
          </cell>
          <cell r="J213">
            <v>767.17</v>
          </cell>
          <cell r="K213">
            <v>6</v>
          </cell>
          <cell r="L213" t="str">
            <v>30F360</v>
          </cell>
          <cell r="M213" t="str">
            <v>NPV</v>
          </cell>
        </row>
        <row r="214">
          <cell r="A214" t="str">
            <v>36206PV56</v>
          </cell>
          <cell r="B214">
            <v>40664</v>
          </cell>
          <cell r="C214">
            <v>36573</v>
          </cell>
          <cell r="D214">
            <v>89638.58</v>
          </cell>
          <cell r="E214">
            <v>85044.61</v>
          </cell>
          <cell r="F214">
            <v>93279.7</v>
          </cell>
          <cell r="G214">
            <v>8235.09</v>
          </cell>
          <cell r="H214">
            <v>0</v>
          </cell>
          <cell r="I214">
            <v>448.19</v>
          </cell>
          <cell r="J214">
            <v>448.19</v>
          </cell>
          <cell r="K214">
            <v>6</v>
          </cell>
          <cell r="L214" t="str">
            <v>30F360</v>
          </cell>
          <cell r="M214" t="str">
            <v>NPV</v>
          </cell>
        </row>
        <row r="215">
          <cell r="A215" t="str">
            <v>36206PVK3</v>
          </cell>
          <cell r="B215">
            <v>40664</v>
          </cell>
          <cell r="C215">
            <v>36573</v>
          </cell>
          <cell r="D215">
            <v>769155.33</v>
          </cell>
          <cell r="E215">
            <v>729736.14</v>
          </cell>
          <cell r="F215">
            <v>800398.42</v>
          </cell>
          <cell r="G215">
            <v>70662.28</v>
          </cell>
          <cell r="H215">
            <v>0</v>
          </cell>
          <cell r="I215">
            <v>3845.78</v>
          </cell>
          <cell r="J215">
            <v>3845.78</v>
          </cell>
          <cell r="K215">
            <v>6</v>
          </cell>
          <cell r="L215" t="str">
            <v>30F360</v>
          </cell>
          <cell r="M215" t="str">
            <v>NPV</v>
          </cell>
        </row>
        <row r="216">
          <cell r="A216" t="str">
            <v>36206UNY1</v>
          </cell>
          <cell r="B216">
            <v>40603</v>
          </cell>
          <cell r="C216">
            <v>36573</v>
          </cell>
          <cell r="D216">
            <v>41788.06</v>
          </cell>
          <cell r="E216">
            <v>39646.410000000003</v>
          </cell>
          <cell r="F216">
            <v>43485.49</v>
          </cell>
          <cell r="G216">
            <v>3839.08</v>
          </cell>
          <cell r="H216">
            <v>0</v>
          </cell>
          <cell r="I216">
            <v>208.94</v>
          </cell>
          <cell r="J216">
            <v>208.94</v>
          </cell>
          <cell r="K216">
            <v>6</v>
          </cell>
          <cell r="L216" t="str">
            <v>30F360</v>
          </cell>
          <cell r="M216" t="str">
            <v>NPV</v>
          </cell>
        </row>
        <row r="217">
          <cell r="A217" t="str">
            <v>36206XRE5</v>
          </cell>
          <cell r="B217">
            <v>40664</v>
          </cell>
          <cell r="C217">
            <v>36573</v>
          </cell>
          <cell r="D217">
            <v>16018.22</v>
          </cell>
          <cell r="E217">
            <v>15197.29</v>
          </cell>
          <cell r="F217">
            <v>16668.88</v>
          </cell>
          <cell r="G217">
            <v>1471.59</v>
          </cell>
          <cell r="H217">
            <v>0</v>
          </cell>
          <cell r="I217">
            <v>80.09</v>
          </cell>
          <cell r="J217">
            <v>80.09</v>
          </cell>
          <cell r="K217">
            <v>6</v>
          </cell>
          <cell r="L217" t="str">
            <v>30F360</v>
          </cell>
          <cell r="M217" t="str">
            <v>NPV</v>
          </cell>
        </row>
        <row r="218">
          <cell r="A218" t="str">
            <v>36207BHW3</v>
          </cell>
          <cell r="B218" t="str">
            <v>01 dic 2011</v>
          </cell>
          <cell r="C218">
            <v>37028</v>
          </cell>
          <cell r="D218">
            <v>282401</v>
          </cell>
          <cell r="E218">
            <v>293697.05</v>
          </cell>
          <cell r="F218">
            <v>301801.95</v>
          </cell>
          <cell r="G218">
            <v>8104.9</v>
          </cell>
          <cell r="H218">
            <v>0</v>
          </cell>
          <cell r="I218">
            <v>1882.67</v>
          </cell>
          <cell r="J218">
            <v>1882.67</v>
          </cell>
          <cell r="K218">
            <v>8</v>
          </cell>
          <cell r="L218" t="str">
            <v>BOND</v>
          </cell>
          <cell r="M218" t="str">
            <v>NPV</v>
          </cell>
        </row>
        <row r="219">
          <cell r="A219" t="str">
            <v>36207BY46</v>
          </cell>
          <cell r="B219" t="str">
            <v>01 abr 2011</v>
          </cell>
          <cell r="C219">
            <v>36573</v>
          </cell>
          <cell r="D219">
            <v>164926.67000000001</v>
          </cell>
          <cell r="E219">
            <v>156474.17000000001</v>
          </cell>
          <cell r="F219">
            <v>171625.99</v>
          </cell>
          <cell r="G219">
            <v>15151.82</v>
          </cell>
          <cell r="H219">
            <v>0</v>
          </cell>
          <cell r="I219">
            <v>824.63</v>
          </cell>
          <cell r="J219">
            <v>824.63</v>
          </cell>
          <cell r="K219">
            <v>6</v>
          </cell>
          <cell r="L219" t="str">
            <v>30F360</v>
          </cell>
          <cell r="M219" t="str">
            <v>NPV</v>
          </cell>
        </row>
        <row r="220">
          <cell r="A220" t="str">
            <v>36207C3N6</v>
          </cell>
          <cell r="B220" t="str">
            <v>01 abr 2011</v>
          </cell>
          <cell r="C220">
            <v>36573</v>
          </cell>
          <cell r="D220">
            <v>140011.72</v>
          </cell>
          <cell r="E220">
            <v>132836.13</v>
          </cell>
          <cell r="F220">
            <v>145699</v>
          </cell>
          <cell r="G220">
            <v>12862.87</v>
          </cell>
          <cell r="H220">
            <v>0</v>
          </cell>
          <cell r="I220">
            <v>700.06</v>
          </cell>
          <cell r="J220">
            <v>700.06</v>
          </cell>
          <cell r="K220">
            <v>6</v>
          </cell>
          <cell r="L220" t="str">
            <v>30F360</v>
          </cell>
          <cell r="M220" t="str">
            <v>NPV</v>
          </cell>
        </row>
        <row r="221">
          <cell r="A221" t="str">
            <v>36207DN93</v>
          </cell>
          <cell r="B221">
            <v>40940</v>
          </cell>
          <cell r="C221">
            <v>36573</v>
          </cell>
          <cell r="D221">
            <v>26093.48</v>
          </cell>
          <cell r="E221">
            <v>24756.19</v>
          </cell>
          <cell r="F221">
            <v>27153.4</v>
          </cell>
          <cell r="G221">
            <v>2397.21</v>
          </cell>
          <cell r="H221">
            <v>0</v>
          </cell>
          <cell r="I221">
            <v>130.47</v>
          </cell>
          <cell r="J221">
            <v>130.47</v>
          </cell>
          <cell r="K221">
            <v>6</v>
          </cell>
          <cell r="L221" t="str">
            <v>30F360</v>
          </cell>
          <cell r="M221" t="str">
            <v>NPV</v>
          </cell>
        </row>
        <row r="222">
          <cell r="A222" t="str">
            <v>36207DNU6</v>
          </cell>
          <cell r="B222">
            <v>40725</v>
          </cell>
          <cell r="C222">
            <v>36573</v>
          </cell>
          <cell r="D222">
            <v>166734.87</v>
          </cell>
          <cell r="E222">
            <v>158189.71</v>
          </cell>
          <cell r="F222">
            <v>173507.64</v>
          </cell>
          <cell r="G222">
            <v>15317.93</v>
          </cell>
          <cell r="H222">
            <v>0</v>
          </cell>
          <cell r="I222">
            <v>833.67</v>
          </cell>
          <cell r="J222">
            <v>833.67</v>
          </cell>
          <cell r="K222">
            <v>6</v>
          </cell>
          <cell r="L222" t="str">
            <v>30F360</v>
          </cell>
          <cell r="M222" t="str">
            <v>NPV</v>
          </cell>
        </row>
        <row r="223">
          <cell r="A223" t="str">
            <v>36207E7J7</v>
          </cell>
          <cell r="B223" t="str">
            <v>01 abr 2011</v>
          </cell>
          <cell r="C223">
            <v>36573</v>
          </cell>
          <cell r="D223">
            <v>198851.4</v>
          </cell>
          <cell r="E223">
            <v>188660.26</v>
          </cell>
          <cell r="F223">
            <v>206928.74</v>
          </cell>
          <cell r="G223">
            <v>18268.48</v>
          </cell>
          <cell r="H223">
            <v>0</v>
          </cell>
          <cell r="I223">
            <v>994.26</v>
          </cell>
          <cell r="J223">
            <v>994.26</v>
          </cell>
          <cell r="K223">
            <v>6</v>
          </cell>
          <cell r="L223" t="str">
            <v>30F360</v>
          </cell>
          <cell r="M223" t="str">
            <v>NPV</v>
          </cell>
        </row>
        <row r="224">
          <cell r="A224" t="str">
            <v>36207GLS6</v>
          </cell>
          <cell r="B224">
            <v>40817</v>
          </cell>
          <cell r="C224">
            <v>37028</v>
          </cell>
          <cell r="D224">
            <v>381174.83</v>
          </cell>
          <cell r="E224">
            <v>396421.82</v>
          </cell>
          <cell r="F224">
            <v>407361.54</v>
          </cell>
          <cell r="G224">
            <v>10939.72</v>
          </cell>
          <cell r="H224">
            <v>0</v>
          </cell>
          <cell r="I224">
            <v>2541.17</v>
          </cell>
          <cell r="J224">
            <v>2541.17</v>
          </cell>
          <cell r="K224">
            <v>8</v>
          </cell>
          <cell r="L224" t="str">
            <v>BOND</v>
          </cell>
          <cell r="M224" t="str">
            <v>NPV</v>
          </cell>
        </row>
        <row r="225">
          <cell r="A225" t="str">
            <v>36207GML0</v>
          </cell>
          <cell r="B225">
            <v>40848</v>
          </cell>
          <cell r="C225">
            <v>37028</v>
          </cell>
          <cell r="D225">
            <v>591294.04</v>
          </cell>
          <cell r="E225">
            <v>614945.80000000005</v>
          </cell>
          <cell r="F225">
            <v>631915.93999999994</v>
          </cell>
          <cell r="G225">
            <v>16970.14</v>
          </cell>
          <cell r="H225">
            <v>0</v>
          </cell>
          <cell r="I225">
            <v>3941.96</v>
          </cell>
          <cell r="J225">
            <v>3941.96</v>
          </cell>
          <cell r="K225">
            <v>8</v>
          </cell>
          <cell r="L225" t="str">
            <v>BOND</v>
          </cell>
          <cell r="M225" t="str">
            <v>NPV</v>
          </cell>
        </row>
        <row r="226">
          <cell r="A226" t="str">
            <v>36207M3Z7</v>
          </cell>
          <cell r="B226">
            <v>40848</v>
          </cell>
          <cell r="C226">
            <v>37028</v>
          </cell>
          <cell r="D226">
            <v>175558.88</v>
          </cell>
          <cell r="E226">
            <v>182581.24</v>
          </cell>
          <cell r="F226">
            <v>187619.78</v>
          </cell>
          <cell r="G226">
            <v>5038.54</v>
          </cell>
          <cell r="H226">
            <v>0</v>
          </cell>
          <cell r="I226">
            <v>1170.3900000000001</v>
          </cell>
          <cell r="J226">
            <v>1170.3900000000001</v>
          </cell>
          <cell r="K226">
            <v>8</v>
          </cell>
          <cell r="L226" t="str">
            <v>BOND</v>
          </cell>
          <cell r="M226" t="str">
            <v>NPV</v>
          </cell>
        </row>
        <row r="227">
          <cell r="A227" t="str">
            <v>36207NR97</v>
          </cell>
          <cell r="B227" t="str">
            <v>01 dic 2011</v>
          </cell>
          <cell r="C227">
            <v>37028</v>
          </cell>
          <cell r="D227">
            <v>381444.8</v>
          </cell>
          <cell r="E227">
            <v>396702.61</v>
          </cell>
          <cell r="F227">
            <v>407650.06</v>
          </cell>
          <cell r="G227">
            <v>10947.45</v>
          </cell>
          <cell r="H227">
            <v>0</v>
          </cell>
          <cell r="I227">
            <v>2542.9699999999998</v>
          </cell>
          <cell r="J227">
            <v>2542.9699999999998</v>
          </cell>
          <cell r="K227">
            <v>8</v>
          </cell>
          <cell r="L227" t="str">
            <v>BOND</v>
          </cell>
          <cell r="M227" t="str">
            <v>NPV</v>
          </cell>
        </row>
        <row r="228">
          <cell r="A228" t="str">
            <v>36207NRU0</v>
          </cell>
          <cell r="B228">
            <v>40848</v>
          </cell>
          <cell r="C228">
            <v>37028</v>
          </cell>
          <cell r="D228">
            <v>509598.14</v>
          </cell>
          <cell r="E228">
            <v>529982.07999999996</v>
          </cell>
          <cell r="F228">
            <v>544607.53</v>
          </cell>
          <cell r="G228">
            <v>14625.45</v>
          </cell>
          <cell r="H228">
            <v>0</v>
          </cell>
          <cell r="I228">
            <v>3397.32</v>
          </cell>
          <cell r="J228">
            <v>3397.32</v>
          </cell>
          <cell r="K228">
            <v>8</v>
          </cell>
          <cell r="L228" t="str">
            <v>BOND</v>
          </cell>
          <cell r="M228" t="str">
            <v>NPV</v>
          </cell>
        </row>
        <row r="229">
          <cell r="A229" t="str">
            <v>36207UBZ0</v>
          </cell>
          <cell r="B229">
            <v>40817</v>
          </cell>
          <cell r="C229">
            <v>37028</v>
          </cell>
          <cell r="D229">
            <v>216365.7</v>
          </cell>
          <cell r="E229">
            <v>225020.33</v>
          </cell>
          <cell r="F229">
            <v>231230.02</v>
          </cell>
          <cell r="G229">
            <v>6209.69</v>
          </cell>
          <cell r="H229">
            <v>0</v>
          </cell>
          <cell r="I229">
            <v>1442.44</v>
          </cell>
          <cell r="J229">
            <v>1442.44</v>
          </cell>
          <cell r="K229">
            <v>8</v>
          </cell>
          <cell r="L229" t="str">
            <v>BOND</v>
          </cell>
          <cell r="M229" t="str">
            <v>NPV</v>
          </cell>
        </row>
        <row r="230">
          <cell r="A230" t="str">
            <v>36207UFJ2</v>
          </cell>
          <cell r="B230" t="str">
            <v>01 dic 2011</v>
          </cell>
          <cell r="C230">
            <v>37028</v>
          </cell>
          <cell r="D230">
            <v>250655.04</v>
          </cell>
          <cell r="E230">
            <v>260681.25</v>
          </cell>
          <cell r="F230">
            <v>267875.03999999998</v>
          </cell>
          <cell r="G230">
            <v>7193.79</v>
          </cell>
          <cell r="H230">
            <v>0</v>
          </cell>
          <cell r="I230">
            <v>1671.03</v>
          </cell>
          <cell r="J230">
            <v>1671.03</v>
          </cell>
          <cell r="K230">
            <v>8</v>
          </cell>
          <cell r="L230" t="str">
            <v>BOND</v>
          </cell>
          <cell r="M230" t="str">
            <v>NPV</v>
          </cell>
        </row>
        <row r="231">
          <cell r="A231" t="str">
            <v>36209L4R4</v>
          </cell>
          <cell r="B231" t="str">
            <v>01 ago 2030</v>
          </cell>
          <cell r="C231" t="str">
            <v>18 abr 2002</v>
          </cell>
          <cell r="D231">
            <v>4738543.18</v>
          </cell>
          <cell r="E231">
            <v>4874776.3099999996</v>
          </cell>
          <cell r="F231">
            <v>4945854.4400000004</v>
          </cell>
          <cell r="G231">
            <v>71078.13</v>
          </cell>
          <cell r="H231">
            <v>0</v>
          </cell>
          <cell r="I231">
            <v>27641.5</v>
          </cell>
          <cell r="J231">
            <v>27641.5</v>
          </cell>
          <cell r="K231">
            <v>7</v>
          </cell>
          <cell r="L231" t="str">
            <v>BOND</v>
          </cell>
          <cell r="M231" t="str">
            <v>NPV</v>
          </cell>
        </row>
        <row r="232">
          <cell r="A232" t="str">
            <v>36209RZW6</v>
          </cell>
          <cell r="B232">
            <v>42278</v>
          </cell>
          <cell r="C232" t="str">
            <v>20 dic 2000</v>
          </cell>
          <cell r="D232">
            <v>124724.68</v>
          </cell>
          <cell r="E232">
            <v>127608.94</v>
          </cell>
          <cell r="F232">
            <v>133138.60999999999</v>
          </cell>
          <cell r="G232">
            <v>5529.67</v>
          </cell>
          <cell r="H232">
            <v>0</v>
          </cell>
          <cell r="I232">
            <v>831.5</v>
          </cell>
          <cell r="J232">
            <v>831.5</v>
          </cell>
          <cell r="K232">
            <v>8</v>
          </cell>
          <cell r="L232" t="str">
            <v>30F360</v>
          </cell>
          <cell r="M232" t="str">
            <v>NPV</v>
          </cell>
        </row>
        <row r="233">
          <cell r="A233" t="str">
            <v>36210GE91</v>
          </cell>
          <cell r="B233">
            <v>41913</v>
          </cell>
          <cell r="C233">
            <v>36937</v>
          </cell>
          <cell r="D233">
            <v>796240.83</v>
          </cell>
          <cell r="E233">
            <v>830081.07</v>
          </cell>
          <cell r="F233">
            <v>846523.44</v>
          </cell>
          <cell r="G233">
            <v>16442.37</v>
          </cell>
          <cell r="H233">
            <v>0</v>
          </cell>
          <cell r="I233">
            <v>5308.27</v>
          </cell>
          <cell r="J233">
            <v>5308.27</v>
          </cell>
          <cell r="K233">
            <v>8</v>
          </cell>
          <cell r="L233" t="str">
            <v>30F360</v>
          </cell>
          <cell r="M233" t="str">
            <v>NPV</v>
          </cell>
        </row>
        <row r="234">
          <cell r="A234" t="str">
            <v>36211FMN2</v>
          </cell>
          <cell r="B234">
            <v>42248</v>
          </cell>
          <cell r="C234" t="str">
            <v>20 dic 2000</v>
          </cell>
          <cell r="D234">
            <v>704126.89</v>
          </cell>
          <cell r="E234">
            <v>720409.82</v>
          </cell>
          <cell r="F234">
            <v>751627.29</v>
          </cell>
          <cell r="G234">
            <v>31217.47</v>
          </cell>
          <cell r="H234">
            <v>0</v>
          </cell>
          <cell r="I234">
            <v>4694.18</v>
          </cell>
          <cell r="J234">
            <v>4694.18</v>
          </cell>
          <cell r="K234">
            <v>8</v>
          </cell>
          <cell r="L234" t="str">
            <v>30F360</v>
          </cell>
          <cell r="M234" t="str">
            <v>NPV</v>
          </cell>
        </row>
        <row r="235">
          <cell r="A235" t="str">
            <v>36211KHA5</v>
          </cell>
          <cell r="B235">
            <v>42278</v>
          </cell>
          <cell r="C235" t="str">
            <v>20 dic 2000</v>
          </cell>
          <cell r="D235">
            <v>673104.09</v>
          </cell>
          <cell r="E235">
            <v>688669.63</v>
          </cell>
          <cell r="F235">
            <v>718511.69</v>
          </cell>
          <cell r="G235">
            <v>29842.06</v>
          </cell>
          <cell r="H235">
            <v>0</v>
          </cell>
          <cell r="I235">
            <v>4487.3599999999997</v>
          </cell>
          <cell r="J235">
            <v>4487.3599999999997</v>
          </cell>
          <cell r="K235">
            <v>8</v>
          </cell>
          <cell r="L235" t="str">
            <v>30F360</v>
          </cell>
          <cell r="M235" t="str">
            <v>NPV</v>
          </cell>
        </row>
        <row r="236">
          <cell r="A236" t="str">
            <v>36211KU28</v>
          </cell>
          <cell r="B236">
            <v>47757</v>
          </cell>
          <cell r="C236" t="str">
            <v>23 ene 2001</v>
          </cell>
          <cell r="D236">
            <v>452227.77</v>
          </cell>
          <cell r="E236">
            <v>466430.52</v>
          </cell>
          <cell r="F236">
            <v>488405.99</v>
          </cell>
          <cell r="G236">
            <v>21975.47</v>
          </cell>
          <cell r="H236">
            <v>0</v>
          </cell>
          <cell r="I236">
            <v>3203.28</v>
          </cell>
          <cell r="J236">
            <v>3203.28</v>
          </cell>
          <cell r="K236">
            <v>8.5</v>
          </cell>
          <cell r="L236" t="str">
            <v>30F360</v>
          </cell>
          <cell r="M236" t="str">
            <v>NPV</v>
          </cell>
        </row>
        <row r="237">
          <cell r="A237" t="str">
            <v>36211KVU5</v>
          </cell>
          <cell r="B237">
            <v>47788</v>
          </cell>
          <cell r="C237" t="str">
            <v>23 ene 2001</v>
          </cell>
          <cell r="D237">
            <v>1730268.93</v>
          </cell>
          <cell r="E237">
            <v>1784610.19</v>
          </cell>
          <cell r="F237">
            <v>1868690.44</v>
          </cell>
          <cell r="G237">
            <v>84080.25</v>
          </cell>
          <cell r="H237">
            <v>0</v>
          </cell>
          <cell r="I237">
            <v>12256.07</v>
          </cell>
          <cell r="J237">
            <v>12256.07</v>
          </cell>
          <cell r="K237">
            <v>8.5</v>
          </cell>
          <cell r="L237" t="str">
            <v>30F360</v>
          </cell>
          <cell r="M237" t="str">
            <v>NPV</v>
          </cell>
        </row>
        <row r="238">
          <cell r="A238" t="str">
            <v>36211KVV3</v>
          </cell>
          <cell r="B238">
            <v>47788</v>
          </cell>
          <cell r="C238" t="str">
            <v>23 ene 2001</v>
          </cell>
          <cell r="D238">
            <v>1615535.73</v>
          </cell>
          <cell r="E238">
            <v>1666273.65</v>
          </cell>
          <cell r="F238">
            <v>1744778.59</v>
          </cell>
          <cell r="G238">
            <v>78504.94</v>
          </cell>
          <cell r="H238">
            <v>0</v>
          </cell>
          <cell r="I238">
            <v>11443.38</v>
          </cell>
          <cell r="J238">
            <v>11443.38</v>
          </cell>
          <cell r="K238">
            <v>8.5</v>
          </cell>
          <cell r="L238" t="str">
            <v>30F360</v>
          </cell>
          <cell r="M238" t="str">
            <v>NPV</v>
          </cell>
        </row>
        <row r="239">
          <cell r="A239" t="str">
            <v>36211P6X6</v>
          </cell>
          <cell r="B239">
            <v>42036</v>
          </cell>
          <cell r="C239">
            <v>36937</v>
          </cell>
          <cell r="D239">
            <v>71029.33</v>
          </cell>
          <cell r="E239">
            <v>74048.08</v>
          </cell>
          <cell r="F239">
            <v>75514.83</v>
          </cell>
          <cell r="G239">
            <v>1466.75</v>
          </cell>
          <cell r="H239">
            <v>0</v>
          </cell>
          <cell r="I239">
            <v>473.53</v>
          </cell>
          <cell r="J239">
            <v>473.53</v>
          </cell>
          <cell r="K239">
            <v>8</v>
          </cell>
          <cell r="L239" t="str">
            <v>30F360</v>
          </cell>
          <cell r="M239" t="str">
            <v>NPV</v>
          </cell>
        </row>
        <row r="240">
          <cell r="A240" t="str">
            <v>36211QA50</v>
          </cell>
          <cell r="B240">
            <v>42186</v>
          </cell>
          <cell r="C240" t="str">
            <v>20 dic 2000</v>
          </cell>
          <cell r="D240">
            <v>472028.53</v>
          </cell>
          <cell r="E240">
            <v>482944.19</v>
          </cell>
          <cell r="F240">
            <v>503871.57</v>
          </cell>
          <cell r="G240">
            <v>20927.38</v>
          </cell>
          <cell r="H240">
            <v>0</v>
          </cell>
          <cell r="I240">
            <v>3146.86</v>
          </cell>
          <cell r="J240">
            <v>3146.86</v>
          </cell>
          <cell r="K240">
            <v>8</v>
          </cell>
          <cell r="L240" t="str">
            <v>30F360</v>
          </cell>
          <cell r="M240" t="str">
            <v>NPV</v>
          </cell>
        </row>
        <row r="241">
          <cell r="A241" t="str">
            <v>36211RR27</v>
          </cell>
          <cell r="B241" t="str">
            <v>01 ago 2015</v>
          </cell>
          <cell r="C241" t="str">
            <v>20 dic 2000</v>
          </cell>
          <cell r="D241">
            <v>205969.96</v>
          </cell>
          <cell r="E241">
            <v>210733.02</v>
          </cell>
          <cell r="F241">
            <v>219864.69</v>
          </cell>
          <cell r="G241">
            <v>9131.67</v>
          </cell>
          <cell r="H241">
            <v>0</v>
          </cell>
          <cell r="I241">
            <v>1373.13</v>
          </cell>
          <cell r="J241">
            <v>1373.13</v>
          </cell>
          <cell r="K241">
            <v>8</v>
          </cell>
          <cell r="L241" t="str">
            <v>30F360</v>
          </cell>
          <cell r="M241" t="str">
            <v>NPV</v>
          </cell>
        </row>
        <row r="242">
          <cell r="A242" t="str">
            <v>36211RRZ4</v>
          </cell>
          <cell r="B242" t="str">
            <v>01 ago 2015</v>
          </cell>
          <cell r="C242" t="str">
            <v>20 dic 2000</v>
          </cell>
          <cell r="D242">
            <v>809287.61</v>
          </cell>
          <cell r="E242">
            <v>828002.37</v>
          </cell>
          <cell r="F242">
            <v>863882.15</v>
          </cell>
          <cell r="G242">
            <v>35879.78</v>
          </cell>
          <cell r="H242">
            <v>0</v>
          </cell>
          <cell r="I242">
            <v>5395.25</v>
          </cell>
          <cell r="J242">
            <v>5395.25</v>
          </cell>
          <cell r="K242">
            <v>8</v>
          </cell>
          <cell r="L242" t="str">
            <v>30F360</v>
          </cell>
          <cell r="M242" t="str">
            <v>NPV</v>
          </cell>
        </row>
        <row r="243">
          <cell r="A243" t="str">
            <v>36211SMY0</v>
          </cell>
          <cell r="B243">
            <v>41944</v>
          </cell>
          <cell r="C243">
            <v>36937</v>
          </cell>
          <cell r="D243">
            <v>565440.06000000006</v>
          </cell>
          <cell r="E243">
            <v>589471.27</v>
          </cell>
          <cell r="F243">
            <v>601147.6</v>
          </cell>
          <cell r="G243">
            <v>11676.33</v>
          </cell>
          <cell r="H243">
            <v>0</v>
          </cell>
          <cell r="I243">
            <v>3769.6</v>
          </cell>
          <cell r="J243">
            <v>3769.6</v>
          </cell>
          <cell r="K243">
            <v>8</v>
          </cell>
          <cell r="L243" t="str">
            <v>30F360</v>
          </cell>
          <cell r="M243" t="str">
            <v>NPV</v>
          </cell>
        </row>
        <row r="244">
          <cell r="A244" t="str">
            <v>36211XW36</v>
          </cell>
          <cell r="B244">
            <v>42186</v>
          </cell>
          <cell r="C244" t="str">
            <v>20 dic 2000</v>
          </cell>
          <cell r="D244">
            <v>400750.83</v>
          </cell>
          <cell r="E244">
            <v>410018.18</v>
          </cell>
          <cell r="F244">
            <v>426058.23999999999</v>
          </cell>
          <cell r="G244">
            <v>16040.06</v>
          </cell>
          <cell r="H244">
            <v>0</v>
          </cell>
          <cell r="I244">
            <v>2671.67</v>
          </cell>
          <cell r="J244">
            <v>2671.67</v>
          </cell>
          <cell r="K244">
            <v>8</v>
          </cell>
          <cell r="L244" t="str">
            <v>30F360</v>
          </cell>
          <cell r="M244" t="str">
            <v>NPV</v>
          </cell>
        </row>
        <row r="245">
          <cell r="A245" t="str">
            <v>36211YXD1</v>
          </cell>
          <cell r="B245" t="str">
            <v>01 ago 2015</v>
          </cell>
          <cell r="C245">
            <v>36937</v>
          </cell>
          <cell r="D245">
            <v>324846.34000000003</v>
          </cell>
          <cell r="E245">
            <v>338652.31</v>
          </cell>
          <cell r="F245">
            <v>346760.47</v>
          </cell>
          <cell r="G245">
            <v>8108.16</v>
          </cell>
          <cell r="H245">
            <v>0</v>
          </cell>
          <cell r="I245">
            <v>2165.64</v>
          </cell>
          <cell r="J245">
            <v>2165.64</v>
          </cell>
          <cell r="K245">
            <v>8</v>
          </cell>
          <cell r="L245" t="str">
            <v>30F360</v>
          </cell>
          <cell r="M245" t="str">
            <v>NPV</v>
          </cell>
        </row>
        <row r="246">
          <cell r="A246" t="str">
            <v>36212C5J6</v>
          </cell>
          <cell r="B246">
            <v>42278</v>
          </cell>
          <cell r="C246" t="str">
            <v>20 dic 2000</v>
          </cell>
          <cell r="D246">
            <v>554104.1</v>
          </cell>
          <cell r="E246">
            <v>566917.76</v>
          </cell>
          <cell r="F246">
            <v>591483.96</v>
          </cell>
          <cell r="G246">
            <v>24566.2</v>
          </cell>
          <cell r="H246">
            <v>0</v>
          </cell>
          <cell r="I246">
            <v>3694.03</v>
          </cell>
          <cell r="J246">
            <v>3694.03</v>
          </cell>
          <cell r="K246">
            <v>8</v>
          </cell>
          <cell r="L246" t="str">
            <v>30F360</v>
          </cell>
          <cell r="M246" t="str">
            <v>NPV</v>
          </cell>
        </row>
        <row r="247">
          <cell r="A247" t="str">
            <v>36212ECY1</v>
          </cell>
          <cell r="B247">
            <v>42156</v>
          </cell>
          <cell r="C247">
            <v>36937</v>
          </cell>
          <cell r="D247">
            <v>776391.62</v>
          </cell>
          <cell r="E247">
            <v>809388.26</v>
          </cell>
          <cell r="F247">
            <v>828767</v>
          </cell>
          <cell r="G247">
            <v>19378.740000000002</v>
          </cell>
          <cell r="H247">
            <v>0</v>
          </cell>
          <cell r="I247">
            <v>5175.9399999999996</v>
          </cell>
          <cell r="J247">
            <v>5175.9399999999996</v>
          </cell>
          <cell r="K247">
            <v>8</v>
          </cell>
          <cell r="L247" t="str">
            <v>30F360</v>
          </cell>
          <cell r="M247" t="str">
            <v>NPV</v>
          </cell>
        </row>
        <row r="248">
          <cell r="A248" t="str">
            <v>36212EGP6</v>
          </cell>
          <cell r="B248" t="str">
            <v>01 ago 2030</v>
          </cell>
          <cell r="C248">
            <v>36790</v>
          </cell>
          <cell r="D248">
            <v>87109.7</v>
          </cell>
          <cell r="E248">
            <v>89273.83</v>
          </cell>
          <cell r="F248">
            <v>94078.48</v>
          </cell>
          <cell r="G248">
            <v>4804.6499999999996</v>
          </cell>
          <cell r="H248">
            <v>0</v>
          </cell>
          <cell r="I248">
            <v>617.03</v>
          </cell>
          <cell r="J248">
            <v>617.03</v>
          </cell>
          <cell r="K248">
            <v>8.5</v>
          </cell>
          <cell r="L248" t="str">
            <v>30F360</v>
          </cell>
          <cell r="M248" t="str">
            <v>NPV</v>
          </cell>
        </row>
        <row r="249">
          <cell r="A249" t="str">
            <v>36212KAP8</v>
          </cell>
          <cell r="B249">
            <v>42309</v>
          </cell>
          <cell r="C249">
            <v>36937</v>
          </cell>
          <cell r="D249">
            <v>502482.99</v>
          </cell>
          <cell r="E249">
            <v>523838.51</v>
          </cell>
          <cell r="F249">
            <v>536380.49</v>
          </cell>
          <cell r="G249">
            <v>12541.98</v>
          </cell>
          <cell r="H249">
            <v>0</v>
          </cell>
          <cell r="I249">
            <v>3349.89</v>
          </cell>
          <cell r="J249">
            <v>3349.89</v>
          </cell>
          <cell r="K249">
            <v>8</v>
          </cell>
          <cell r="L249" t="str">
            <v>30F360</v>
          </cell>
          <cell r="M249" t="str">
            <v>NPV</v>
          </cell>
        </row>
        <row r="250">
          <cell r="A250" t="str">
            <v>362165LD2</v>
          </cell>
          <cell r="B250">
            <v>39479</v>
          </cell>
          <cell r="C250" t="str">
            <v>16 ago 2001</v>
          </cell>
          <cell r="D250">
            <v>160277.99</v>
          </cell>
          <cell r="E250">
            <v>165987.89000000001</v>
          </cell>
          <cell r="F250">
            <v>171697.8</v>
          </cell>
          <cell r="G250">
            <v>5709.91</v>
          </cell>
          <cell r="H250">
            <v>0</v>
          </cell>
          <cell r="I250">
            <v>934.95</v>
          </cell>
          <cell r="J250">
            <v>934.95</v>
          </cell>
          <cell r="K250">
            <v>7</v>
          </cell>
          <cell r="L250" t="str">
            <v>BOND</v>
          </cell>
          <cell r="M250" t="str">
            <v>NPV</v>
          </cell>
        </row>
        <row r="251">
          <cell r="A251" t="str">
            <v>36216YNX3</v>
          </cell>
          <cell r="B251" t="str">
            <v>01 ago 2007</v>
          </cell>
          <cell r="C251" t="str">
            <v>16 ago 2001</v>
          </cell>
          <cell r="D251">
            <v>19033.11</v>
          </cell>
          <cell r="E251">
            <v>19865.810000000001</v>
          </cell>
          <cell r="F251">
            <v>20443.46</v>
          </cell>
          <cell r="G251">
            <v>577.65</v>
          </cell>
          <cell r="H251">
            <v>0</v>
          </cell>
          <cell r="I251">
            <v>118.96</v>
          </cell>
          <cell r="J251">
            <v>118.96</v>
          </cell>
          <cell r="K251">
            <v>7.5</v>
          </cell>
          <cell r="L251" t="str">
            <v>BOND</v>
          </cell>
          <cell r="M251" t="str">
            <v>NPV</v>
          </cell>
        </row>
        <row r="252">
          <cell r="A252" t="str">
            <v>36217HJY2</v>
          </cell>
          <cell r="B252">
            <v>39569</v>
          </cell>
          <cell r="C252">
            <v>36573</v>
          </cell>
          <cell r="D252">
            <v>103224.13</v>
          </cell>
          <cell r="E252">
            <v>101901.56</v>
          </cell>
          <cell r="F252">
            <v>110578.85</v>
          </cell>
          <cell r="G252">
            <v>8677.2900000000009</v>
          </cell>
          <cell r="H252">
            <v>0</v>
          </cell>
          <cell r="I252">
            <v>602.14</v>
          </cell>
          <cell r="J252">
            <v>602.14</v>
          </cell>
          <cell r="K252">
            <v>7</v>
          </cell>
          <cell r="L252" t="str">
            <v>30F360</v>
          </cell>
          <cell r="M252" t="str">
            <v>NPV</v>
          </cell>
        </row>
        <row r="253">
          <cell r="A253" t="str">
            <v>36217U6J0</v>
          </cell>
          <cell r="B253">
            <v>39356</v>
          </cell>
          <cell r="C253" t="str">
            <v>16 ago 2001</v>
          </cell>
          <cell r="D253">
            <v>57079.18</v>
          </cell>
          <cell r="E253">
            <v>59112.639999999999</v>
          </cell>
          <cell r="F253">
            <v>61146.07</v>
          </cell>
          <cell r="G253">
            <v>2033.43</v>
          </cell>
          <cell r="H253">
            <v>0</v>
          </cell>
          <cell r="I253">
            <v>332.96</v>
          </cell>
          <cell r="J253">
            <v>332.96</v>
          </cell>
          <cell r="K253">
            <v>7</v>
          </cell>
          <cell r="L253" t="str">
            <v>BOND</v>
          </cell>
          <cell r="M253" t="str">
            <v>NPV</v>
          </cell>
        </row>
        <row r="254">
          <cell r="A254" t="str">
            <v>36217YL89</v>
          </cell>
          <cell r="B254">
            <v>39569</v>
          </cell>
          <cell r="C254">
            <v>36573</v>
          </cell>
          <cell r="D254">
            <v>222569.42</v>
          </cell>
          <cell r="E254">
            <v>219717.75</v>
          </cell>
          <cell r="F254">
            <v>238427.49</v>
          </cell>
          <cell r="G254">
            <v>18709.740000000002</v>
          </cell>
          <cell r="H254">
            <v>0</v>
          </cell>
          <cell r="I254">
            <v>1298.32</v>
          </cell>
          <cell r="J254">
            <v>1298.32</v>
          </cell>
          <cell r="K254">
            <v>7</v>
          </cell>
          <cell r="L254" t="str">
            <v>30F360</v>
          </cell>
          <cell r="M254" t="str">
            <v>NPV</v>
          </cell>
        </row>
        <row r="255">
          <cell r="A255" t="str">
            <v>36218KTH0</v>
          </cell>
          <cell r="B255" t="str">
            <v>01 ene 2008</v>
          </cell>
          <cell r="C255" t="str">
            <v>16 ago 2001</v>
          </cell>
          <cell r="D255">
            <v>29557.22</v>
          </cell>
          <cell r="E255">
            <v>30850.33</v>
          </cell>
          <cell r="F255">
            <v>31747.41</v>
          </cell>
          <cell r="G255">
            <v>897.08</v>
          </cell>
          <cell r="H255">
            <v>0</v>
          </cell>
          <cell r="I255">
            <v>184.73</v>
          </cell>
          <cell r="J255">
            <v>184.73</v>
          </cell>
          <cell r="K255">
            <v>7.5</v>
          </cell>
          <cell r="L255" t="str">
            <v>BOND</v>
          </cell>
          <cell r="M255" t="str">
            <v>NPV</v>
          </cell>
        </row>
        <row r="256">
          <cell r="A256" t="str">
            <v>36218KVK0</v>
          </cell>
          <cell r="B256" t="str">
            <v>01 abr 2008</v>
          </cell>
          <cell r="C256" t="str">
            <v>16 ago 2001</v>
          </cell>
          <cell r="D256">
            <v>158654.79999999999</v>
          </cell>
          <cell r="E256">
            <v>165595.95000000001</v>
          </cell>
          <cell r="F256">
            <v>170447.61</v>
          </cell>
          <cell r="G256">
            <v>4851.66</v>
          </cell>
          <cell r="H256">
            <v>0</v>
          </cell>
          <cell r="I256">
            <v>991.59</v>
          </cell>
          <cell r="J256">
            <v>991.59</v>
          </cell>
          <cell r="K256">
            <v>7.5</v>
          </cell>
          <cell r="L256" t="str">
            <v>BOND</v>
          </cell>
          <cell r="M256" t="str">
            <v>NPV</v>
          </cell>
        </row>
        <row r="257">
          <cell r="A257" t="str">
            <v>36218KVQ7</v>
          </cell>
          <cell r="B257" t="str">
            <v>01 abr 2008</v>
          </cell>
          <cell r="C257" t="str">
            <v>16 ago 2001</v>
          </cell>
          <cell r="D257">
            <v>4040.25</v>
          </cell>
          <cell r="E257">
            <v>4244.78</v>
          </cell>
          <cell r="F257">
            <v>4326.26</v>
          </cell>
          <cell r="G257">
            <v>81.48</v>
          </cell>
          <cell r="H257">
            <v>0</v>
          </cell>
          <cell r="I257">
            <v>26.94</v>
          </cell>
          <cell r="J257">
            <v>26.94</v>
          </cell>
          <cell r="K257">
            <v>8</v>
          </cell>
          <cell r="L257" t="str">
            <v>BOND</v>
          </cell>
          <cell r="M257" t="str">
            <v>NPV</v>
          </cell>
        </row>
        <row r="258">
          <cell r="A258" t="str">
            <v>362194MX7</v>
          </cell>
          <cell r="B258">
            <v>39600</v>
          </cell>
          <cell r="C258">
            <v>36573</v>
          </cell>
          <cell r="D258">
            <v>233799</v>
          </cell>
          <cell r="E258">
            <v>230803.44</v>
          </cell>
          <cell r="F258">
            <v>250457.18</v>
          </cell>
          <cell r="G258">
            <v>19653.740000000002</v>
          </cell>
          <cell r="H258">
            <v>0</v>
          </cell>
          <cell r="I258">
            <v>1363.83</v>
          </cell>
          <cell r="J258">
            <v>1363.83</v>
          </cell>
          <cell r="K258">
            <v>7</v>
          </cell>
          <cell r="L258" t="str">
            <v>30F360</v>
          </cell>
          <cell r="M258" t="str">
            <v>NPV</v>
          </cell>
        </row>
        <row r="259">
          <cell r="A259" t="str">
            <v>362194NP3</v>
          </cell>
          <cell r="B259">
            <v>45078</v>
          </cell>
          <cell r="C259" t="str">
            <v>20 dic 2001</v>
          </cell>
          <cell r="D259">
            <v>745028.88</v>
          </cell>
          <cell r="E259">
            <v>765051.54</v>
          </cell>
          <cell r="F259">
            <v>780883.39</v>
          </cell>
          <cell r="G259">
            <v>15831.85</v>
          </cell>
          <cell r="H259">
            <v>0</v>
          </cell>
          <cell r="I259">
            <v>4346</v>
          </cell>
          <cell r="J259">
            <v>4346</v>
          </cell>
          <cell r="K259">
            <v>7</v>
          </cell>
          <cell r="L259" t="str">
            <v>BOND</v>
          </cell>
          <cell r="M259" t="str">
            <v>NPV</v>
          </cell>
        </row>
        <row r="260">
          <cell r="A260" t="str">
            <v>36219LE67</v>
          </cell>
          <cell r="B260">
            <v>38869</v>
          </cell>
          <cell r="C260" t="str">
            <v>16 ago 2001</v>
          </cell>
          <cell r="D260">
            <v>8431.3799999999992</v>
          </cell>
          <cell r="E260">
            <v>8858.2099999999991</v>
          </cell>
          <cell r="F260">
            <v>8911.1299999999992</v>
          </cell>
          <cell r="G260">
            <v>52.92</v>
          </cell>
          <cell r="H260">
            <v>0</v>
          </cell>
          <cell r="I260">
            <v>56.21</v>
          </cell>
          <cell r="J260">
            <v>56.21</v>
          </cell>
          <cell r="K260">
            <v>8</v>
          </cell>
          <cell r="L260" t="str">
            <v>BOND</v>
          </cell>
          <cell r="M260" t="str">
            <v>NPV</v>
          </cell>
        </row>
        <row r="261">
          <cell r="A261" t="str">
            <v>36219SH77</v>
          </cell>
          <cell r="B261" t="str">
            <v>01 abr 2008</v>
          </cell>
          <cell r="C261" t="str">
            <v>16 ago 2001</v>
          </cell>
          <cell r="D261">
            <v>20739.82</v>
          </cell>
          <cell r="E261">
            <v>21647.18</v>
          </cell>
          <cell r="F261">
            <v>22281.41</v>
          </cell>
          <cell r="G261">
            <v>634.23</v>
          </cell>
          <cell r="H261">
            <v>0</v>
          </cell>
          <cell r="I261">
            <v>129.62</v>
          </cell>
          <cell r="J261">
            <v>129.62</v>
          </cell>
          <cell r="K261">
            <v>7.5</v>
          </cell>
          <cell r="L261" t="str">
            <v>BOND</v>
          </cell>
          <cell r="M261" t="str">
            <v>NPV</v>
          </cell>
        </row>
        <row r="262">
          <cell r="A262" t="str">
            <v>3622032M2</v>
          </cell>
          <cell r="B262">
            <v>38899</v>
          </cell>
          <cell r="C262" t="str">
            <v>16 ago 2001</v>
          </cell>
          <cell r="D262">
            <v>2534.46</v>
          </cell>
          <cell r="E262">
            <v>2662.77</v>
          </cell>
          <cell r="F262">
            <v>2678.67</v>
          </cell>
          <cell r="G262">
            <v>15.9</v>
          </cell>
          <cell r="H262">
            <v>0</v>
          </cell>
          <cell r="I262">
            <v>16.899999999999999</v>
          </cell>
          <cell r="J262">
            <v>16.899999999999999</v>
          </cell>
          <cell r="K262">
            <v>8</v>
          </cell>
          <cell r="L262" t="str">
            <v>BOND</v>
          </cell>
          <cell r="M262" t="str">
            <v>NPV</v>
          </cell>
        </row>
        <row r="263">
          <cell r="A263" t="str">
            <v>3622047A1</v>
          </cell>
          <cell r="B263">
            <v>39234</v>
          </cell>
          <cell r="C263" t="str">
            <v>16 ago 2001</v>
          </cell>
          <cell r="D263">
            <v>10455.6</v>
          </cell>
          <cell r="E263">
            <v>10913.03</v>
          </cell>
          <cell r="F263">
            <v>11230.36</v>
          </cell>
          <cell r="G263">
            <v>317.33</v>
          </cell>
          <cell r="H263">
            <v>0</v>
          </cell>
          <cell r="I263">
            <v>65.349999999999994</v>
          </cell>
          <cell r="J263">
            <v>65.349999999999994</v>
          </cell>
          <cell r="K263">
            <v>7.5</v>
          </cell>
          <cell r="L263" t="str">
            <v>BOND</v>
          </cell>
          <cell r="M263" t="str">
            <v>NPV</v>
          </cell>
        </row>
        <row r="264">
          <cell r="A264" t="str">
            <v>362205JT4</v>
          </cell>
          <cell r="B264">
            <v>39508</v>
          </cell>
          <cell r="C264" t="str">
            <v>16 ago 2001</v>
          </cell>
          <cell r="D264">
            <v>335845.12</v>
          </cell>
          <cell r="E264">
            <v>350538.35</v>
          </cell>
          <cell r="F264">
            <v>360808.49</v>
          </cell>
          <cell r="G264">
            <v>10270.14</v>
          </cell>
          <cell r="H264">
            <v>0</v>
          </cell>
          <cell r="I264">
            <v>2099.0300000000002</v>
          </cell>
          <cell r="J264">
            <v>2099.0300000000002</v>
          </cell>
          <cell r="K264">
            <v>7.5</v>
          </cell>
          <cell r="L264" t="str">
            <v>BOND</v>
          </cell>
          <cell r="M264" t="str">
            <v>NPV</v>
          </cell>
        </row>
        <row r="265">
          <cell r="A265" t="str">
            <v>362205JU1</v>
          </cell>
          <cell r="B265">
            <v>39508</v>
          </cell>
          <cell r="C265" t="str">
            <v>16 ago 2001</v>
          </cell>
          <cell r="D265">
            <v>20352.330000000002</v>
          </cell>
          <cell r="E265">
            <v>21382.66</v>
          </cell>
          <cell r="F265">
            <v>21793.07</v>
          </cell>
          <cell r="G265">
            <v>410.41</v>
          </cell>
          <cell r="H265">
            <v>0</v>
          </cell>
          <cell r="I265">
            <v>135.68</v>
          </cell>
          <cell r="J265">
            <v>135.68</v>
          </cell>
          <cell r="K265">
            <v>8</v>
          </cell>
          <cell r="L265" t="str">
            <v>BOND</v>
          </cell>
          <cell r="M265" t="str">
            <v>NPV</v>
          </cell>
        </row>
        <row r="266">
          <cell r="A266" t="str">
            <v>362205XW1</v>
          </cell>
          <cell r="B266" t="str">
            <v>01 ago 2007</v>
          </cell>
          <cell r="C266" t="str">
            <v>16 ago 2001</v>
          </cell>
          <cell r="D266">
            <v>51357.68</v>
          </cell>
          <cell r="E266">
            <v>53604.58</v>
          </cell>
          <cell r="F266">
            <v>55163.28</v>
          </cell>
          <cell r="G266">
            <v>1558.7</v>
          </cell>
          <cell r="H266">
            <v>0</v>
          </cell>
          <cell r="I266">
            <v>320.99</v>
          </cell>
          <cell r="J266">
            <v>320.99</v>
          </cell>
          <cell r="K266">
            <v>7.5</v>
          </cell>
          <cell r="L266" t="str">
            <v>BOND</v>
          </cell>
          <cell r="M266" t="str">
            <v>NPV</v>
          </cell>
        </row>
        <row r="267">
          <cell r="A267" t="str">
            <v>3622095B0</v>
          </cell>
          <cell r="B267">
            <v>39326</v>
          </cell>
          <cell r="C267" t="str">
            <v>16 ago 2001</v>
          </cell>
          <cell r="D267">
            <v>44414.63</v>
          </cell>
          <cell r="E267">
            <v>46357.760000000002</v>
          </cell>
          <cell r="F267">
            <v>47705.75</v>
          </cell>
          <cell r="G267">
            <v>1347.99</v>
          </cell>
          <cell r="H267">
            <v>0</v>
          </cell>
          <cell r="I267">
            <v>277.58999999999997</v>
          </cell>
          <cell r="J267">
            <v>277.58999999999997</v>
          </cell>
          <cell r="K267">
            <v>7.5</v>
          </cell>
          <cell r="L267" t="str">
            <v>BOND</v>
          </cell>
          <cell r="M267" t="str">
            <v>NPV</v>
          </cell>
        </row>
        <row r="268">
          <cell r="A268" t="str">
            <v>3622097G7</v>
          </cell>
          <cell r="B268">
            <v>39356</v>
          </cell>
          <cell r="C268" t="str">
            <v>16 ago 2001</v>
          </cell>
          <cell r="D268">
            <v>88159.46</v>
          </cell>
          <cell r="E268">
            <v>92016.45</v>
          </cell>
          <cell r="F268">
            <v>94692.08</v>
          </cell>
          <cell r="G268">
            <v>2675.63</v>
          </cell>
          <cell r="H268">
            <v>0</v>
          </cell>
          <cell r="I268">
            <v>551</v>
          </cell>
          <cell r="J268">
            <v>551</v>
          </cell>
          <cell r="K268">
            <v>7.5</v>
          </cell>
          <cell r="L268" t="str">
            <v>BOND</v>
          </cell>
          <cell r="M268" t="str">
            <v>NPV</v>
          </cell>
        </row>
        <row r="269">
          <cell r="A269" t="str">
            <v>36220SAX4</v>
          </cell>
          <cell r="B269">
            <v>38384</v>
          </cell>
          <cell r="C269" t="str">
            <v>16 ago 2001</v>
          </cell>
          <cell r="D269">
            <v>12279.35</v>
          </cell>
          <cell r="E269">
            <v>12900.99</v>
          </cell>
          <cell r="F269">
            <v>13054.79</v>
          </cell>
          <cell r="G269">
            <v>153.80000000000001</v>
          </cell>
          <cell r="H269">
            <v>0</v>
          </cell>
          <cell r="I269">
            <v>81.86</v>
          </cell>
          <cell r="J269">
            <v>81.86</v>
          </cell>
          <cell r="K269">
            <v>8</v>
          </cell>
          <cell r="L269" t="str">
            <v>BOND</v>
          </cell>
          <cell r="M269" t="str">
            <v>NPV</v>
          </cell>
        </row>
        <row r="270">
          <cell r="A270" t="str">
            <v>36223CCU0</v>
          </cell>
          <cell r="B270">
            <v>38838</v>
          </cell>
          <cell r="C270" t="str">
            <v>16 ago 2001</v>
          </cell>
          <cell r="D270">
            <v>3637.76</v>
          </cell>
          <cell r="E270">
            <v>3821.92</v>
          </cell>
          <cell r="F270">
            <v>3844.75</v>
          </cell>
          <cell r="G270">
            <v>22.83</v>
          </cell>
          <cell r="H270">
            <v>0</v>
          </cell>
          <cell r="I270">
            <v>24.25</v>
          </cell>
          <cell r="J270">
            <v>24.25</v>
          </cell>
          <cell r="K270">
            <v>8</v>
          </cell>
          <cell r="L270" t="str">
            <v>BOND</v>
          </cell>
          <cell r="M270" t="str">
            <v>NPV</v>
          </cell>
        </row>
        <row r="271">
          <cell r="A271" t="str">
            <v>36223FB67</v>
          </cell>
          <cell r="B271">
            <v>38838</v>
          </cell>
          <cell r="C271" t="str">
            <v>16 ago 2001</v>
          </cell>
          <cell r="D271">
            <v>4507.75</v>
          </cell>
          <cell r="E271">
            <v>4735.95</v>
          </cell>
          <cell r="F271">
            <v>4764.24</v>
          </cell>
          <cell r="G271">
            <v>28.29</v>
          </cell>
          <cell r="H271">
            <v>0</v>
          </cell>
          <cell r="I271">
            <v>30.05</v>
          </cell>
          <cell r="J271">
            <v>30.05</v>
          </cell>
          <cell r="K271">
            <v>8</v>
          </cell>
          <cell r="L271" t="str">
            <v>BOND</v>
          </cell>
          <cell r="M271" t="str">
            <v>NPV</v>
          </cell>
        </row>
        <row r="272">
          <cell r="A272" t="str">
            <v>36223HQ91</v>
          </cell>
          <cell r="B272">
            <v>39569</v>
          </cell>
          <cell r="C272">
            <v>36573</v>
          </cell>
          <cell r="D272">
            <v>144770.22</v>
          </cell>
          <cell r="E272">
            <v>142915.35999999999</v>
          </cell>
          <cell r="F272">
            <v>155085.1</v>
          </cell>
          <cell r="G272">
            <v>12169.74</v>
          </cell>
          <cell r="H272">
            <v>0</v>
          </cell>
          <cell r="I272">
            <v>844.49</v>
          </cell>
          <cell r="J272">
            <v>844.49</v>
          </cell>
          <cell r="K272">
            <v>7</v>
          </cell>
          <cell r="L272" t="str">
            <v>30F360</v>
          </cell>
          <cell r="M272" t="str">
            <v>NPV</v>
          </cell>
        </row>
        <row r="273">
          <cell r="A273" t="str">
            <v>36223HQT7</v>
          </cell>
          <cell r="B273">
            <v>39508</v>
          </cell>
          <cell r="C273" t="str">
            <v>16 ago 2001</v>
          </cell>
          <cell r="D273">
            <v>55670.69</v>
          </cell>
          <cell r="E273">
            <v>58106.28</v>
          </cell>
          <cell r="F273">
            <v>59808.69</v>
          </cell>
          <cell r="G273">
            <v>1702.41</v>
          </cell>
          <cell r="H273">
            <v>0</v>
          </cell>
          <cell r="I273">
            <v>347.94</v>
          </cell>
          <cell r="J273">
            <v>347.94</v>
          </cell>
          <cell r="K273">
            <v>7.5</v>
          </cell>
          <cell r="L273" t="str">
            <v>BOND</v>
          </cell>
          <cell r="M273" t="str">
            <v>NPV</v>
          </cell>
        </row>
        <row r="274">
          <cell r="A274" t="str">
            <v>36223L3K2</v>
          </cell>
          <cell r="B274" t="str">
            <v>01 ene 2007</v>
          </cell>
          <cell r="C274" t="str">
            <v>16 ago 2001</v>
          </cell>
          <cell r="D274">
            <v>32172.51</v>
          </cell>
          <cell r="E274">
            <v>33801.25</v>
          </cell>
          <cell r="F274">
            <v>34003.129999999997</v>
          </cell>
          <cell r="G274">
            <v>201.88</v>
          </cell>
          <cell r="H274">
            <v>0</v>
          </cell>
          <cell r="I274">
            <v>214.48</v>
          </cell>
          <cell r="J274">
            <v>214.48</v>
          </cell>
          <cell r="K274">
            <v>8</v>
          </cell>
          <cell r="L274" t="str">
            <v>BOND</v>
          </cell>
          <cell r="M274" t="str">
            <v>NPV</v>
          </cell>
        </row>
        <row r="275">
          <cell r="A275" t="str">
            <v>36223MU53</v>
          </cell>
          <cell r="B275">
            <v>38961</v>
          </cell>
          <cell r="C275" t="str">
            <v>16 ago 2001</v>
          </cell>
          <cell r="D275">
            <v>60905.93</v>
          </cell>
          <cell r="E275">
            <v>63989.29</v>
          </cell>
          <cell r="F275">
            <v>64371.48</v>
          </cell>
          <cell r="G275">
            <v>382.19</v>
          </cell>
          <cell r="H275">
            <v>0</v>
          </cell>
          <cell r="I275">
            <v>406.04</v>
          </cell>
          <cell r="J275">
            <v>406.04</v>
          </cell>
          <cell r="K275">
            <v>8</v>
          </cell>
          <cell r="L275" t="str">
            <v>BOND</v>
          </cell>
          <cell r="M275" t="str">
            <v>NPV</v>
          </cell>
        </row>
        <row r="276">
          <cell r="A276" t="str">
            <v>36223NCW2</v>
          </cell>
          <cell r="B276" t="str">
            <v>01 ago 2006</v>
          </cell>
          <cell r="C276" t="str">
            <v>16 ago 2001</v>
          </cell>
          <cell r="D276">
            <v>25969.119999999999</v>
          </cell>
          <cell r="E276">
            <v>27283.81</v>
          </cell>
          <cell r="F276">
            <v>27446.76</v>
          </cell>
          <cell r="G276">
            <v>162.94999999999999</v>
          </cell>
          <cell r="H276">
            <v>0</v>
          </cell>
          <cell r="I276">
            <v>173.13</v>
          </cell>
          <cell r="J276">
            <v>173.13</v>
          </cell>
          <cell r="K276">
            <v>8</v>
          </cell>
          <cell r="L276" t="str">
            <v>BOND</v>
          </cell>
          <cell r="M276" t="str">
            <v>NPV</v>
          </cell>
        </row>
        <row r="277">
          <cell r="A277" t="str">
            <v>36223NTU8</v>
          </cell>
          <cell r="B277" t="str">
            <v>01 ago 2006</v>
          </cell>
          <cell r="C277" t="str">
            <v>16 ago 2001</v>
          </cell>
          <cell r="D277">
            <v>15873.14</v>
          </cell>
          <cell r="E277">
            <v>16676.72</v>
          </cell>
          <cell r="F277">
            <v>16776.32</v>
          </cell>
          <cell r="G277">
            <v>99.6</v>
          </cell>
          <cell r="H277">
            <v>0</v>
          </cell>
          <cell r="I277">
            <v>105.82</v>
          </cell>
          <cell r="J277">
            <v>105.82</v>
          </cell>
          <cell r="K277">
            <v>8</v>
          </cell>
          <cell r="L277" t="str">
            <v>BOND</v>
          </cell>
          <cell r="M277" t="str">
            <v>NPV</v>
          </cell>
        </row>
        <row r="278">
          <cell r="A278" t="str">
            <v>36223QX69</v>
          </cell>
          <cell r="B278">
            <v>39203</v>
          </cell>
          <cell r="C278" t="str">
            <v>16 ago 2001</v>
          </cell>
          <cell r="D278">
            <v>29342.82</v>
          </cell>
          <cell r="E278">
            <v>30828.29</v>
          </cell>
          <cell r="F278">
            <v>31416.77</v>
          </cell>
          <cell r="G278">
            <v>588.48</v>
          </cell>
          <cell r="H278">
            <v>0</v>
          </cell>
          <cell r="I278">
            <v>195.62</v>
          </cell>
          <cell r="J278">
            <v>195.62</v>
          </cell>
          <cell r="K278">
            <v>8</v>
          </cell>
          <cell r="L278" t="str">
            <v>BOND</v>
          </cell>
          <cell r="M278" t="str">
            <v>NPV</v>
          </cell>
        </row>
        <row r="279">
          <cell r="A279" t="str">
            <v>36223RAA3</v>
          </cell>
          <cell r="B279" t="str">
            <v>01 dic 2006</v>
          </cell>
          <cell r="C279" t="str">
            <v>16 ago 2001</v>
          </cell>
          <cell r="D279">
            <v>26339.63</v>
          </cell>
          <cell r="E279">
            <v>27491.99</v>
          </cell>
          <cell r="F279">
            <v>27913.69</v>
          </cell>
          <cell r="G279">
            <v>421.7</v>
          </cell>
          <cell r="H279">
            <v>0</v>
          </cell>
          <cell r="I279">
            <v>164.62</v>
          </cell>
          <cell r="J279">
            <v>164.62</v>
          </cell>
          <cell r="K279">
            <v>7.5</v>
          </cell>
          <cell r="L279" t="str">
            <v>BOND</v>
          </cell>
          <cell r="M279" t="str">
            <v>NPV</v>
          </cell>
        </row>
        <row r="280">
          <cell r="A280" t="str">
            <v>36223RBX2</v>
          </cell>
          <cell r="B280">
            <v>39142</v>
          </cell>
          <cell r="C280" t="str">
            <v>16 ago 2001</v>
          </cell>
          <cell r="D280">
            <v>48054.42</v>
          </cell>
          <cell r="E280">
            <v>50156.800000000003</v>
          </cell>
          <cell r="F280">
            <v>51615.25</v>
          </cell>
          <cell r="G280">
            <v>1458.45</v>
          </cell>
          <cell r="H280">
            <v>0</v>
          </cell>
          <cell r="I280">
            <v>300.33999999999997</v>
          </cell>
          <cell r="J280">
            <v>300.33999999999997</v>
          </cell>
          <cell r="K280">
            <v>7.5</v>
          </cell>
          <cell r="L280" t="str">
            <v>BOND</v>
          </cell>
          <cell r="M280" t="str">
            <v>NPV</v>
          </cell>
        </row>
        <row r="281">
          <cell r="A281" t="str">
            <v>36223RE50</v>
          </cell>
          <cell r="B281">
            <v>44866</v>
          </cell>
          <cell r="C281" t="str">
            <v>20 dic 2001</v>
          </cell>
          <cell r="D281">
            <v>130457.55</v>
          </cell>
          <cell r="E281">
            <v>133963.6</v>
          </cell>
          <cell r="F281">
            <v>136923.03</v>
          </cell>
          <cell r="G281">
            <v>2959.43</v>
          </cell>
          <cell r="H281">
            <v>0</v>
          </cell>
          <cell r="I281">
            <v>761</v>
          </cell>
          <cell r="J281">
            <v>761</v>
          </cell>
          <cell r="K281">
            <v>7</v>
          </cell>
          <cell r="L281" t="str">
            <v>BOND</v>
          </cell>
          <cell r="M281" t="str">
            <v>NPV</v>
          </cell>
        </row>
        <row r="282">
          <cell r="A282" t="str">
            <v>36223S4L4</v>
          </cell>
          <cell r="B282">
            <v>39264</v>
          </cell>
          <cell r="C282" t="str">
            <v>16 ago 2001</v>
          </cell>
          <cell r="D282">
            <v>7949.93</v>
          </cell>
          <cell r="E282">
            <v>8352.41</v>
          </cell>
          <cell r="F282">
            <v>8511.83</v>
          </cell>
          <cell r="G282">
            <v>159.41999999999999</v>
          </cell>
          <cell r="H282">
            <v>0</v>
          </cell>
          <cell r="I282">
            <v>53</v>
          </cell>
          <cell r="J282">
            <v>53</v>
          </cell>
          <cell r="K282">
            <v>8</v>
          </cell>
          <cell r="L282" t="str">
            <v>BOND</v>
          </cell>
          <cell r="M282" t="str">
            <v>NPV</v>
          </cell>
        </row>
        <row r="283">
          <cell r="A283" t="str">
            <v>36223SBX0</v>
          </cell>
          <cell r="B283" t="str">
            <v>01 ene 2007</v>
          </cell>
          <cell r="C283" t="str">
            <v>16 ago 2001</v>
          </cell>
          <cell r="D283">
            <v>1796.27</v>
          </cell>
          <cell r="E283">
            <v>1887.21</v>
          </cell>
          <cell r="F283">
            <v>1898.48</v>
          </cell>
          <cell r="G283">
            <v>11.27</v>
          </cell>
          <cell r="H283">
            <v>0</v>
          </cell>
          <cell r="I283">
            <v>11.98</v>
          </cell>
          <cell r="J283">
            <v>11.98</v>
          </cell>
          <cell r="K283">
            <v>8</v>
          </cell>
          <cell r="L283" t="str">
            <v>BOND</v>
          </cell>
          <cell r="M283" t="str">
            <v>NPV</v>
          </cell>
        </row>
        <row r="284">
          <cell r="A284" t="str">
            <v>36223SDP5</v>
          </cell>
          <cell r="B284">
            <v>39142</v>
          </cell>
          <cell r="C284" t="str">
            <v>16 ago 2001</v>
          </cell>
          <cell r="D284">
            <v>31128.71</v>
          </cell>
          <cell r="E284">
            <v>32490.6</v>
          </cell>
          <cell r="F284">
            <v>33435.35</v>
          </cell>
          <cell r="G284">
            <v>944.75</v>
          </cell>
          <cell r="H284">
            <v>0</v>
          </cell>
          <cell r="I284">
            <v>194.55</v>
          </cell>
          <cell r="J284">
            <v>194.55</v>
          </cell>
          <cell r="K284">
            <v>7.5</v>
          </cell>
          <cell r="L284" t="str">
            <v>BOND</v>
          </cell>
          <cell r="M284" t="str">
            <v>NPV</v>
          </cell>
        </row>
        <row r="285">
          <cell r="A285" t="str">
            <v>36223T6C0</v>
          </cell>
          <cell r="B285">
            <v>39142</v>
          </cell>
          <cell r="C285" t="str">
            <v>16 ago 2001</v>
          </cell>
          <cell r="D285">
            <v>10665.58</v>
          </cell>
          <cell r="E285">
            <v>11132.2</v>
          </cell>
          <cell r="F285">
            <v>11302.96</v>
          </cell>
          <cell r="G285">
            <v>170.76</v>
          </cell>
          <cell r="H285">
            <v>0</v>
          </cell>
          <cell r="I285">
            <v>66.66</v>
          </cell>
          <cell r="J285">
            <v>66.66</v>
          </cell>
          <cell r="K285">
            <v>7.5</v>
          </cell>
          <cell r="L285" t="str">
            <v>BOND</v>
          </cell>
          <cell r="M285" t="str">
            <v>NPV</v>
          </cell>
        </row>
        <row r="286">
          <cell r="A286" t="str">
            <v>36223UCY2</v>
          </cell>
          <cell r="B286" t="str">
            <v>01 abr 2007</v>
          </cell>
          <cell r="C286" t="str">
            <v>16 ago 2001</v>
          </cell>
          <cell r="D286">
            <v>19997.09</v>
          </cell>
          <cell r="E286">
            <v>21009.45</v>
          </cell>
          <cell r="F286">
            <v>21410.48</v>
          </cell>
          <cell r="G286">
            <v>401.03</v>
          </cell>
          <cell r="H286">
            <v>0</v>
          </cell>
          <cell r="I286">
            <v>133.31</v>
          </cell>
          <cell r="J286">
            <v>133.31</v>
          </cell>
          <cell r="K286">
            <v>8</v>
          </cell>
          <cell r="L286" t="str">
            <v>BOND</v>
          </cell>
          <cell r="M286" t="str">
            <v>NPV</v>
          </cell>
        </row>
        <row r="287">
          <cell r="A287" t="str">
            <v>36223UGW2</v>
          </cell>
          <cell r="B287">
            <v>39203</v>
          </cell>
          <cell r="C287" t="str">
            <v>16 ago 2001</v>
          </cell>
          <cell r="D287">
            <v>20007.5</v>
          </cell>
          <cell r="E287">
            <v>21020.38</v>
          </cell>
          <cell r="F287">
            <v>21421.63</v>
          </cell>
          <cell r="G287">
            <v>401.25</v>
          </cell>
          <cell r="H287">
            <v>0</v>
          </cell>
          <cell r="I287">
            <v>133.38</v>
          </cell>
          <cell r="J287">
            <v>133.38</v>
          </cell>
          <cell r="K287">
            <v>8</v>
          </cell>
          <cell r="L287" t="str">
            <v>BOND</v>
          </cell>
          <cell r="M287" t="str">
            <v>NPV</v>
          </cell>
        </row>
        <row r="288">
          <cell r="A288" t="str">
            <v>36223UU48</v>
          </cell>
          <cell r="B288">
            <v>39022</v>
          </cell>
          <cell r="C288" t="str">
            <v>16 ago 2001</v>
          </cell>
          <cell r="D288">
            <v>1950.78</v>
          </cell>
          <cell r="E288">
            <v>2049.54</v>
          </cell>
          <cell r="F288">
            <v>2061.7800000000002</v>
          </cell>
          <cell r="G288">
            <v>12.24</v>
          </cell>
          <cell r="H288">
            <v>0</v>
          </cell>
          <cell r="I288">
            <v>13.01</v>
          </cell>
          <cell r="J288">
            <v>13.01</v>
          </cell>
          <cell r="K288">
            <v>8</v>
          </cell>
          <cell r="L288" t="str">
            <v>BOND</v>
          </cell>
          <cell r="M288" t="str">
            <v>NPV</v>
          </cell>
        </row>
        <row r="289">
          <cell r="A289" t="str">
            <v>36223V5S1</v>
          </cell>
          <cell r="B289">
            <v>39142</v>
          </cell>
          <cell r="C289" t="str">
            <v>16 ago 2001</v>
          </cell>
          <cell r="D289">
            <v>59723.89</v>
          </cell>
          <cell r="E289">
            <v>62336.83</v>
          </cell>
          <cell r="F289">
            <v>64149.43</v>
          </cell>
          <cell r="G289">
            <v>1812.6</v>
          </cell>
          <cell r="H289">
            <v>0</v>
          </cell>
          <cell r="I289">
            <v>373.27</v>
          </cell>
          <cell r="J289">
            <v>373.27</v>
          </cell>
          <cell r="K289">
            <v>7.5</v>
          </cell>
          <cell r="L289" t="str">
            <v>BOND</v>
          </cell>
          <cell r="M289" t="str">
            <v>NPV</v>
          </cell>
        </row>
        <row r="290">
          <cell r="A290" t="str">
            <v>36223VAU0</v>
          </cell>
          <cell r="B290" t="str">
            <v>01 abr 2007</v>
          </cell>
          <cell r="C290" t="str">
            <v>16 ago 2001</v>
          </cell>
          <cell r="D290">
            <v>62161.55</v>
          </cell>
          <cell r="E290">
            <v>65308.47</v>
          </cell>
          <cell r="F290">
            <v>66555.13</v>
          </cell>
          <cell r="G290">
            <v>1246.6600000000001</v>
          </cell>
          <cell r="H290">
            <v>0</v>
          </cell>
          <cell r="I290">
            <v>414.41</v>
          </cell>
          <cell r="J290">
            <v>414.41</v>
          </cell>
          <cell r="K290">
            <v>7.5</v>
          </cell>
          <cell r="L290" t="str">
            <v>BOND</v>
          </cell>
          <cell r="M290" t="str">
            <v>NPV</v>
          </cell>
        </row>
        <row r="291">
          <cell r="A291" t="str">
            <v>36223VBB1</v>
          </cell>
          <cell r="B291" t="str">
            <v>01 ene 2007</v>
          </cell>
          <cell r="C291" t="str">
            <v>16 ago 2001</v>
          </cell>
          <cell r="D291">
            <v>7166.65</v>
          </cell>
          <cell r="E291">
            <v>7529.45</v>
          </cell>
          <cell r="F291">
            <v>7673.19</v>
          </cell>
          <cell r="G291">
            <v>143.74</v>
          </cell>
          <cell r="H291">
            <v>0</v>
          </cell>
          <cell r="I291">
            <v>47.78</v>
          </cell>
          <cell r="J291">
            <v>47.78</v>
          </cell>
          <cell r="K291">
            <v>8</v>
          </cell>
          <cell r="L291" t="str">
            <v>BOND</v>
          </cell>
          <cell r="M291" t="str">
            <v>NPV</v>
          </cell>
        </row>
        <row r="292">
          <cell r="A292" t="str">
            <v>36223VBR6</v>
          </cell>
          <cell r="B292">
            <v>39142</v>
          </cell>
          <cell r="C292" t="str">
            <v>16 ago 2001</v>
          </cell>
          <cell r="D292">
            <v>16556.43</v>
          </cell>
          <cell r="E292">
            <v>17280.78</v>
          </cell>
          <cell r="F292">
            <v>17783.259999999998</v>
          </cell>
          <cell r="G292">
            <v>502.48</v>
          </cell>
          <cell r="H292">
            <v>0</v>
          </cell>
          <cell r="I292">
            <v>103.48</v>
          </cell>
          <cell r="J292">
            <v>103.48</v>
          </cell>
          <cell r="K292">
            <v>7.5</v>
          </cell>
          <cell r="L292" t="str">
            <v>BOND</v>
          </cell>
          <cell r="M292" t="str">
            <v>NPV</v>
          </cell>
        </row>
        <row r="293">
          <cell r="A293" t="str">
            <v>36223VCA2</v>
          </cell>
          <cell r="B293" t="str">
            <v>01 ene 2007</v>
          </cell>
          <cell r="C293" t="str">
            <v>16 ago 2001</v>
          </cell>
          <cell r="D293">
            <v>32241.59</v>
          </cell>
          <cell r="E293">
            <v>33652.17</v>
          </cell>
          <cell r="F293">
            <v>34168.35</v>
          </cell>
          <cell r="G293">
            <v>516.17999999999995</v>
          </cell>
          <cell r="H293">
            <v>0</v>
          </cell>
          <cell r="I293">
            <v>201.51</v>
          </cell>
          <cell r="J293">
            <v>201.51</v>
          </cell>
          <cell r="K293">
            <v>7.5</v>
          </cell>
          <cell r="L293" t="str">
            <v>BOND</v>
          </cell>
          <cell r="M293" t="str">
            <v>NPV</v>
          </cell>
        </row>
        <row r="294">
          <cell r="A294" t="str">
            <v>36223VPC4</v>
          </cell>
          <cell r="B294">
            <v>39142</v>
          </cell>
          <cell r="C294" t="str">
            <v>16 ago 2001</v>
          </cell>
          <cell r="D294">
            <v>21830.82</v>
          </cell>
          <cell r="E294">
            <v>22785.93</v>
          </cell>
          <cell r="F294">
            <v>23448.48</v>
          </cell>
          <cell r="G294">
            <v>662.55</v>
          </cell>
          <cell r="H294">
            <v>0</v>
          </cell>
          <cell r="I294">
            <v>136.44</v>
          </cell>
          <cell r="J294">
            <v>136.44</v>
          </cell>
          <cell r="K294">
            <v>7.5</v>
          </cell>
          <cell r="L294" t="str">
            <v>BOND</v>
          </cell>
          <cell r="M294" t="str">
            <v>NPV</v>
          </cell>
        </row>
        <row r="295">
          <cell r="A295" t="str">
            <v>36223VRL2</v>
          </cell>
          <cell r="B295">
            <v>39142</v>
          </cell>
          <cell r="C295" t="str">
            <v>16 ago 2001</v>
          </cell>
          <cell r="D295">
            <v>28959.37</v>
          </cell>
          <cell r="E295">
            <v>30226.36</v>
          </cell>
          <cell r="F295">
            <v>31105.26</v>
          </cell>
          <cell r="G295">
            <v>878.9</v>
          </cell>
          <cell r="H295">
            <v>0</v>
          </cell>
          <cell r="I295">
            <v>181</v>
          </cell>
          <cell r="J295">
            <v>181</v>
          </cell>
          <cell r="K295">
            <v>7.5</v>
          </cell>
          <cell r="L295" t="str">
            <v>BOND</v>
          </cell>
          <cell r="M295" t="str">
            <v>NPV</v>
          </cell>
        </row>
        <row r="296">
          <cell r="A296" t="str">
            <v>36223VS72</v>
          </cell>
          <cell r="B296">
            <v>39203</v>
          </cell>
          <cell r="C296" t="str">
            <v>16 ago 2001</v>
          </cell>
          <cell r="D296">
            <v>7095.25</v>
          </cell>
          <cell r="E296">
            <v>7454.44</v>
          </cell>
          <cell r="F296">
            <v>7596.74</v>
          </cell>
          <cell r="G296">
            <v>142.30000000000001</v>
          </cell>
          <cell r="H296">
            <v>0</v>
          </cell>
          <cell r="I296">
            <v>47.3</v>
          </cell>
          <cell r="J296">
            <v>47.3</v>
          </cell>
          <cell r="K296">
            <v>8</v>
          </cell>
          <cell r="L296" t="str">
            <v>BOND</v>
          </cell>
          <cell r="M296" t="str">
            <v>NPV</v>
          </cell>
        </row>
        <row r="297">
          <cell r="A297" t="str">
            <v>36223WAE4</v>
          </cell>
          <cell r="B297">
            <v>45200</v>
          </cell>
          <cell r="C297" t="str">
            <v>20 dic 2001</v>
          </cell>
          <cell r="D297">
            <v>2519620.65</v>
          </cell>
          <cell r="E297">
            <v>2587335.4500000002</v>
          </cell>
          <cell r="F297">
            <v>2640877.4</v>
          </cell>
          <cell r="G297">
            <v>53541.95</v>
          </cell>
          <cell r="H297">
            <v>0</v>
          </cell>
          <cell r="I297">
            <v>14697.78</v>
          </cell>
          <cell r="J297">
            <v>14697.78</v>
          </cell>
          <cell r="K297">
            <v>7</v>
          </cell>
          <cell r="L297" t="str">
            <v>BOND</v>
          </cell>
          <cell r="M297" t="str">
            <v>NPV</v>
          </cell>
        </row>
        <row r="298">
          <cell r="A298" t="str">
            <v>36223WB52</v>
          </cell>
          <cell r="B298">
            <v>39387</v>
          </cell>
          <cell r="C298" t="str">
            <v>16 ago 2001</v>
          </cell>
          <cell r="D298">
            <v>154554.79</v>
          </cell>
          <cell r="E298">
            <v>161316.56</v>
          </cell>
          <cell r="F298">
            <v>166007.29999999999</v>
          </cell>
          <cell r="G298">
            <v>4690.74</v>
          </cell>
          <cell r="H298">
            <v>0</v>
          </cell>
          <cell r="I298">
            <v>965.97</v>
          </cell>
          <cell r="J298">
            <v>965.97</v>
          </cell>
          <cell r="K298">
            <v>7.5</v>
          </cell>
          <cell r="L298" t="str">
            <v>BOND</v>
          </cell>
          <cell r="M298" t="str">
            <v>NPV</v>
          </cell>
        </row>
        <row r="299">
          <cell r="A299" t="str">
            <v>36223WBC7</v>
          </cell>
          <cell r="B299">
            <v>44835</v>
          </cell>
          <cell r="C299" t="str">
            <v>20 dic 2001</v>
          </cell>
          <cell r="D299">
            <v>54509.04</v>
          </cell>
          <cell r="E299">
            <v>55973.98</v>
          </cell>
          <cell r="F299">
            <v>57210.51</v>
          </cell>
          <cell r="G299">
            <v>1236.53</v>
          </cell>
          <cell r="H299">
            <v>0</v>
          </cell>
          <cell r="I299">
            <v>317.97000000000003</v>
          </cell>
          <cell r="J299">
            <v>317.97000000000003</v>
          </cell>
          <cell r="K299">
            <v>7</v>
          </cell>
          <cell r="L299" t="str">
            <v>BOND</v>
          </cell>
          <cell r="M299" t="str">
            <v>NPV</v>
          </cell>
        </row>
        <row r="300">
          <cell r="A300" t="str">
            <v>36223WBD5</v>
          </cell>
          <cell r="B300">
            <v>39356</v>
          </cell>
          <cell r="C300" t="str">
            <v>16 ago 2001</v>
          </cell>
          <cell r="D300">
            <v>6317.39</v>
          </cell>
          <cell r="E300">
            <v>6637.2</v>
          </cell>
          <cell r="F300">
            <v>6763.9</v>
          </cell>
          <cell r="G300">
            <v>126.7</v>
          </cell>
          <cell r="H300">
            <v>0</v>
          </cell>
          <cell r="I300">
            <v>42.12</v>
          </cell>
          <cell r="J300">
            <v>42.12</v>
          </cell>
          <cell r="K300">
            <v>8</v>
          </cell>
          <cell r="L300" t="str">
            <v>BOND</v>
          </cell>
          <cell r="M300" t="str">
            <v>NPV</v>
          </cell>
        </row>
        <row r="301">
          <cell r="A301" t="str">
            <v>36223WPC2</v>
          </cell>
          <cell r="B301">
            <v>39387</v>
          </cell>
          <cell r="C301" t="str">
            <v>16 ago 2001</v>
          </cell>
          <cell r="D301">
            <v>14544.72</v>
          </cell>
          <cell r="E301">
            <v>15181.05</v>
          </cell>
          <cell r="F301">
            <v>15622.48</v>
          </cell>
          <cell r="G301">
            <v>441.43</v>
          </cell>
          <cell r="H301">
            <v>0</v>
          </cell>
          <cell r="I301">
            <v>90.9</v>
          </cell>
          <cell r="J301">
            <v>90.9</v>
          </cell>
          <cell r="K301">
            <v>7</v>
          </cell>
          <cell r="L301" t="str">
            <v>BOND</v>
          </cell>
          <cell r="M301" t="str">
            <v>NPV</v>
          </cell>
        </row>
        <row r="302">
          <cell r="A302" t="str">
            <v>36223WYD0</v>
          </cell>
          <cell r="B302">
            <v>39114</v>
          </cell>
          <cell r="C302" t="str">
            <v>16 ago 2001</v>
          </cell>
          <cell r="D302">
            <v>1281.73</v>
          </cell>
          <cell r="E302">
            <v>1346.61</v>
          </cell>
          <cell r="F302">
            <v>1354.66</v>
          </cell>
          <cell r="G302">
            <v>8.0500000000000007</v>
          </cell>
          <cell r="H302">
            <v>0</v>
          </cell>
          <cell r="I302">
            <v>8.5399999999999991</v>
          </cell>
          <cell r="J302">
            <v>8.5399999999999991</v>
          </cell>
          <cell r="K302">
            <v>8</v>
          </cell>
          <cell r="L302" t="str">
            <v>BOND</v>
          </cell>
          <cell r="M302" t="str">
            <v>NPV</v>
          </cell>
        </row>
        <row r="303">
          <cell r="A303" t="str">
            <v>36223X5A6</v>
          </cell>
          <cell r="B303">
            <v>39479</v>
          </cell>
          <cell r="C303" t="str">
            <v>16 ago 2001</v>
          </cell>
          <cell r="D303">
            <v>82408.67</v>
          </cell>
          <cell r="E303">
            <v>86014.04</v>
          </cell>
          <cell r="F303">
            <v>88515.15</v>
          </cell>
          <cell r="G303">
            <v>2501.11</v>
          </cell>
          <cell r="H303">
            <v>0</v>
          </cell>
          <cell r="I303">
            <v>515.04999999999995</v>
          </cell>
          <cell r="J303">
            <v>515.04999999999995</v>
          </cell>
          <cell r="K303">
            <v>7.5</v>
          </cell>
          <cell r="L303" t="str">
            <v>BOND</v>
          </cell>
          <cell r="M303" t="str">
            <v>NPV</v>
          </cell>
        </row>
        <row r="304">
          <cell r="A304" t="str">
            <v>36223XEV0</v>
          </cell>
          <cell r="B304">
            <v>39142</v>
          </cell>
          <cell r="C304" t="str">
            <v>16 ago 2001</v>
          </cell>
          <cell r="D304">
            <v>7662.93</v>
          </cell>
          <cell r="E304">
            <v>7998.2</v>
          </cell>
          <cell r="F304">
            <v>8230.75</v>
          </cell>
          <cell r="G304">
            <v>232.55</v>
          </cell>
          <cell r="H304">
            <v>0</v>
          </cell>
          <cell r="I304">
            <v>47.89</v>
          </cell>
          <cell r="J304">
            <v>47.89</v>
          </cell>
          <cell r="K304">
            <v>7.5</v>
          </cell>
          <cell r="L304" t="str">
            <v>BOND</v>
          </cell>
          <cell r="M304" t="str">
            <v>NPV</v>
          </cell>
        </row>
        <row r="305">
          <cell r="A305" t="str">
            <v>36223XHF2</v>
          </cell>
          <cell r="B305">
            <v>39142</v>
          </cell>
          <cell r="C305" t="str">
            <v>16 ago 2001</v>
          </cell>
          <cell r="D305">
            <v>21658.12</v>
          </cell>
          <cell r="E305">
            <v>22605.65</v>
          </cell>
          <cell r="F305">
            <v>23262.99</v>
          </cell>
          <cell r="G305">
            <v>657.34</v>
          </cell>
          <cell r="H305">
            <v>0</v>
          </cell>
          <cell r="I305">
            <v>135.36000000000001</v>
          </cell>
          <cell r="J305">
            <v>135.36000000000001</v>
          </cell>
          <cell r="K305">
            <v>7.5</v>
          </cell>
          <cell r="L305" t="str">
            <v>BOND</v>
          </cell>
          <cell r="M305" t="str">
            <v>NPV</v>
          </cell>
        </row>
        <row r="306">
          <cell r="A306" t="str">
            <v>36223XKT8</v>
          </cell>
          <cell r="B306">
            <v>39142</v>
          </cell>
          <cell r="C306" t="str">
            <v>16 ago 2001</v>
          </cell>
          <cell r="D306">
            <v>432157.85</v>
          </cell>
          <cell r="E306">
            <v>451064.77</v>
          </cell>
          <cell r="F306">
            <v>464180.75</v>
          </cell>
          <cell r="G306">
            <v>13115.98</v>
          </cell>
          <cell r="H306">
            <v>0</v>
          </cell>
          <cell r="I306">
            <v>2700.99</v>
          </cell>
          <cell r="J306">
            <v>2700.99</v>
          </cell>
          <cell r="K306">
            <v>7.5</v>
          </cell>
          <cell r="L306" t="str">
            <v>BOND</v>
          </cell>
          <cell r="M306" t="str">
            <v>NPV</v>
          </cell>
        </row>
        <row r="307">
          <cell r="A307" t="str">
            <v>36223XLB6</v>
          </cell>
          <cell r="B307">
            <v>39203</v>
          </cell>
          <cell r="C307" t="str">
            <v>16 ago 2001</v>
          </cell>
          <cell r="D307">
            <v>61299.78</v>
          </cell>
          <cell r="E307">
            <v>64403.07</v>
          </cell>
          <cell r="F307">
            <v>65632.45</v>
          </cell>
          <cell r="G307">
            <v>1229.3800000000001</v>
          </cell>
          <cell r="H307">
            <v>0</v>
          </cell>
          <cell r="I307">
            <v>408.67</v>
          </cell>
          <cell r="J307">
            <v>408.67</v>
          </cell>
          <cell r="K307">
            <v>8</v>
          </cell>
          <cell r="L307" t="str">
            <v>BOND</v>
          </cell>
          <cell r="M307" t="str">
            <v>NPV</v>
          </cell>
        </row>
        <row r="308">
          <cell r="A308" t="str">
            <v>36223XLK6</v>
          </cell>
          <cell r="B308">
            <v>39234</v>
          </cell>
          <cell r="C308" t="str">
            <v>16 ago 2001</v>
          </cell>
          <cell r="D308">
            <v>5545.13</v>
          </cell>
          <cell r="E308">
            <v>5825.83</v>
          </cell>
          <cell r="F308">
            <v>5937.06</v>
          </cell>
          <cell r="G308">
            <v>111.23</v>
          </cell>
          <cell r="H308">
            <v>0</v>
          </cell>
          <cell r="I308">
            <v>36.97</v>
          </cell>
          <cell r="J308">
            <v>36.97</v>
          </cell>
          <cell r="K308">
            <v>8</v>
          </cell>
          <cell r="L308" t="str">
            <v>BOND</v>
          </cell>
          <cell r="M308" t="str">
            <v>NPV</v>
          </cell>
        </row>
        <row r="309">
          <cell r="A309" t="str">
            <v>36223XNK4</v>
          </cell>
          <cell r="B309">
            <v>39142</v>
          </cell>
          <cell r="C309" t="str">
            <v>16 ago 2001</v>
          </cell>
          <cell r="D309">
            <v>131501.92000000001</v>
          </cell>
          <cell r="E309">
            <v>137255.12</v>
          </cell>
          <cell r="F309">
            <v>141246.21</v>
          </cell>
          <cell r="G309">
            <v>3991.09</v>
          </cell>
          <cell r="H309">
            <v>0</v>
          </cell>
          <cell r="I309">
            <v>821.89</v>
          </cell>
          <cell r="J309">
            <v>821.89</v>
          </cell>
          <cell r="K309">
            <v>7.5</v>
          </cell>
          <cell r="L309" t="str">
            <v>BOND</v>
          </cell>
          <cell r="M309" t="str">
            <v>NPV</v>
          </cell>
        </row>
        <row r="310">
          <cell r="A310" t="str">
            <v>36223YPE4</v>
          </cell>
          <cell r="B310" t="str">
            <v>01 ago 2007</v>
          </cell>
          <cell r="C310" t="str">
            <v>16 ago 2001</v>
          </cell>
          <cell r="D310">
            <v>72621.740000000005</v>
          </cell>
          <cell r="E310">
            <v>75798.94</v>
          </cell>
          <cell r="F310">
            <v>78003.009999999995</v>
          </cell>
          <cell r="G310">
            <v>2204.0700000000002</v>
          </cell>
          <cell r="H310">
            <v>0</v>
          </cell>
          <cell r="I310">
            <v>453.89</v>
          </cell>
          <cell r="J310">
            <v>453.89</v>
          </cell>
          <cell r="K310">
            <v>7.5</v>
          </cell>
          <cell r="L310" t="str">
            <v>BOND</v>
          </cell>
          <cell r="M310" t="str">
            <v>NPV</v>
          </cell>
        </row>
        <row r="311">
          <cell r="A311" t="str">
            <v>36223YPK0</v>
          </cell>
          <cell r="B311">
            <v>39326</v>
          </cell>
          <cell r="C311" t="str">
            <v>16 ago 2001</v>
          </cell>
          <cell r="D311">
            <v>73896.77</v>
          </cell>
          <cell r="E311">
            <v>77129.75</v>
          </cell>
          <cell r="F311">
            <v>79372.52</v>
          </cell>
          <cell r="G311">
            <v>2242.77</v>
          </cell>
          <cell r="H311">
            <v>0</v>
          </cell>
          <cell r="I311">
            <v>461.85</v>
          </cell>
          <cell r="J311">
            <v>461.85</v>
          </cell>
          <cell r="K311">
            <v>7.5</v>
          </cell>
          <cell r="L311" t="str">
            <v>BOND</v>
          </cell>
          <cell r="M311" t="str">
            <v>NPV</v>
          </cell>
        </row>
        <row r="312">
          <cell r="A312" t="str">
            <v>36223YQW3</v>
          </cell>
          <cell r="B312">
            <v>39142</v>
          </cell>
          <cell r="C312" t="str">
            <v>16 ago 2001</v>
          </cell>
          <cell r="D312">
            <v>94890.96</v>
          </cell>
          <cell r="E312">
            <v>99042.44</v>
          </cell>
          <cell r="F312">
            <v>101922.38</v>
          </cell>
          <cell r="G312">
            <v>2879.94</v>
          </cell>
          <cell r="H312">
            <v>0</v>
          </cell>
          <cell r="I312">
            <v>593.07000000000005</v>
          </cell>
          <cell r="J312">
            <v>593.07000000000005</v>
          </cell>
          <cell r="K312">
            <v>7.5</v>
          </cell>
          <cell r="L312" t="str">
            <v>BOND</v>
          </cell>
          <cell r="M312" t="str">
            <v>NPV</v>
          </cell>
        </row>
        <row r="313">
          <cell r="A313" t="str">
            <v>36223YTS9</v>
          </cell>
          <cell r="B313">
            <v>39508</v>
          </cell>
          <cell r="C313" t="str">
            <v>16 ago 2001</v>
          </cell>
          <cell r="D313">
            <v>116380.05</v>
          </cell>
          <cell r="E313">
            <v>122271.79</v>
          </cell>
          <cell r="F313">
            <v>124618.59</v>
          </cell>
          <cell r="G313">
            <v>2346.8000000000002</v>
          </cell>
          <cell r="H313">
            <v>0</v>
          </cell>
          <cell r="I313">
            <v>775.87</v>
          </cell>
          <cell r="J313">
            <v>775.87</v>
          </cell>
          <cell r="K313">
            <v>8</v>
          </cell>
          <cell r="L313" t="str">
            <v>BOND</v>
          </cell>
          <cell r="M313" t="str">
            <v>NPV</v>
          </cell>
        </row>
        <row r="314">
          <cell r="A314" t="str">
            <v>36224A5B3</v>
          </cell>
          <cell r="B314">
            <v>39234</v>
          </cell>
          <cell r="C314" t="str">
            <v>16 ago 2001</v>
          </cell>
          <cell r="D314">
            <v>85324.9</v>
          </cell>
          <cell r="E314">
            <v>89644.479999999996</v>
          </cell>
          <cell r="F314">
            <v>91355.66</v>
          </cell>
          <cell r="G314">
            <v>1711.18</v>
          </cell>
          <cell r="H314">
            <v>0</v>
          </cell>
          <cell r="I314">
            <v>568.83000000000004</v>
          </cell>
          <cell r="J314">
            <v>568.83000000000004</v>
          </cell>
          <cell r="K314">
            <v>8</v>
          </cell>
          <cell r="L314" t="str">
            <v>BOND</v>
          </cell>
          <cell r="M314" t="str">
            <v>NPV</v>
          </cell>
        </row>
        <row r="315">
          <cell r="A315" t="str">
            <v>36224ABP5</v>
          </cell>
          <cell r="B315" t="str">
            <v>01 ene 2007</v>
          </cell>
          <cell r="C315" t="str">
            <v>16 ago 2001</v>
          </cell>
          <cell r="D315">
            <v>46032.5</v>
          </cell>
          <cell r="E315">
            <v>48046.42</v>
          </cell>
          <cell r="F315">
            <v>48783.4</v>
          </cell>
          <cell r="G315">
            <v>736.98</v>
          </cell>
          <cell r="H315">
            <v>0</v>
          </cell>
          <cell r="I315">
            <v>287.7</v>
          </cell>
          <cell r="J315">
            <v>287.7</v>
          </cell>
          <cell r="K315">
            <v>7.5</v>
          </cell>
          <cell r="L315" t="str">
            <v>BOND</v>
          </cell>
          <cell r="M315" t="str">
            <v>NPV</v>
          </cell>
        </row>
        <row r="316">
          <cell r="A316" t="str">
            <v>36224AEF4</v>
          </cell>
          <cell r="B316">
            <v>39264</v>
          </cell>
          <cell r="C316" t="str">
            <v>16 ago 2001</v>
          </cell>
          <cell r="D316">
            <v>75595.520000000004</v>
          </cell>
          <cell r="E316">
            <v>78902.83</v>
          </cell>
          <cell r="F316">
            <v>81197.149999999994</v>
          </cell>
          <cell r="G316">
            <v>2294.3200000000002</v>
          </cell>
          <cell r="H316">
            <v>0</v>
          </cell>
          <cell r="I316">
            <v>472.47</v>
          </cell>
          <cell r="J316">
            <v>472.47</v>
          </cell>
          <cell r="K316">
            <v>7.5</v>
          </cell>
          <cell r="L316" t="str">
            <v>BOND</v>
          </cell>
          <cell r="M316" t="str">
            <v>NPV</v>
          </cell>
        </row>
        <row r="317">
          <cell r="A317" t="str">
            <v>36224AFS5</v>
          </cell>
          <cell r="B317">
            <v>39203</v>
          </cell>
          <cell r="C317" t="str">
            <v>16 ago 2001</v>
          </cell>
          <cell r="D317">
            <v>9259.85</v>
          </cell>
          <cell r="E317">
            <v>9728.6299999999992</v>
          </cell>
          <cell r="F317">
            <v>9914.34</v>
          </cell>
          <cell r="G317">
            <v>185.71</v>
          </cell>
          <cell r="H317">
            <v>0</v>
          </cell>
          <cell r="I317">
            <v>61.73</v>
          </cell>
          <cell r="J317">
            <v>61.73</v>
          </cell>
          <cell r="K317">
            <v>8</v>
          </cell>
          <cell r="L317" t="str">
            <v>BOND</v>
          </cell>
          <cell r="M317" t="str">
            <v>NPV</v>
          </cell>
        </row>
        <row r="318">
          <cell r="A318" t="str">
            <v>36224AGS4</v>
          </cell>
          <cell r="B318" t="str">
            <v>01 ago 2007</v>
          </cell>
          <cell r="C318" t="str">
            <v>16 ago 2001</v>
          </cell>
          <cell r="D318">
            <v>2151.2800000000002</v>
          </cell>
          <cell r="E318">
            <v>2260.1999999999998</v>
          </cell>
          <cell r="F318">
            <v>2303.33</v>
          </cell>
          <cell r="G318">
            <v>43.13</v>
          </cell>
          <cell r="H318">
            <v>0</v>
          </cell>
          <cell r="I318">
            <v>14.34</v>
          </cell>
          <cell r="J318">
            <v>14.34</v>
          </cell>
          <cell r="K318">
            <v>8</v>
          </cell>
          <cell r="L318" t="str">
            <v>BOND</v>
          </cell>
          <cell r="M318" t="str">
            <v>NPV</v>
          </cell>
        </row>
        <row r="319">
          <cell r="A319" t="str">
            <v>36224ARL7</v>
          </cell>
          <cell r="B319">
            <v>39142</v>
          </cell>
          <cell r="C319" t="str">
            <v>16 ago 2001</v>
          </cell>
          <cell r="D319">
            <v>22145.61</v>
          </cell>
          <cell r="E319">
            <v>23114.48</v>
          </cell>
          <cell r="F319">
            <v>23786.6</v>
          </cell>
          <cell r="G319">
            <v>672.12</v>
          </cell>
          <cell r="H319">
            <v>0</v>
          </cell>
          <cell r="I319">
            <v>138.41</v>
          </cell>
          <cell r="J319">
            <v>138.41</v>
          </cell>
          <cell r="K319">
            <v>7.5</v>
          </cell>
          <cell r="L319" t="str">
            <v>BOND</v>
          </cell>
          <cell r="M319" t="str">
            <v>NPV</v>
          </cell>
        </row>
        <row r="320">
          <cell r="A320" t="str">
            <v>36224AS36</v>
          </cell>
          <cell r="B320">
            <v>39142</v>
          </cell>
          <cell r="C320" t="str">
            <v>16 ago 2001</v>
          </cell>
          <cell r="D320">
            <v>7090.31</v>
          </cell>
          <cell r="E320">
            <v>7400.5</v>
          </cell>
          <cell r="F320">
            <v>7615.7</v>
          </cell>
          <cell r="G320">
            <v>215.2</v>
          </cell>
          <cell r="H320">
            <v>0</v>
          </cell>
          <cell r="I320">
            <v>44.31</v>
          </cell>
          <cell r="J320">
            <v>44.31</v>
          </cell>
          <cell r="K320">
            <v>7.5</v>
          </cell>
          <cell r="L320" t="str">
            <v>BOND</v>
          </cell>
          <cell r="M320" t="str">
            <v>NPV</v>
          </cell>
        </row>
        <row r="321">
          <cell r="A321" t="str">
            <v>36224AUV1</v>
          </cell>
          <cell r="B321">
            <v>39326</v>
          </cell>
          <cell r="C321" t="str">
            <v>16 ago 2001</v>
          </cell>
          <cell r="D321">
            <v>5674.27</v>
          </cell>
          <cell r="E321">
            <v>5922.51</v>
          </cell>
          <cell r="F321">
            <v>6094.73</v>
          </cell>
          <cell r="G321">
            <v>172.22</v>
          </cell>
          <cell r="H321">
            <v>0</v>
          </cell>
          <cell r="I321">
            <v>35.46</v>
          </cell>
          <cell r="J321">
            <v>35.46</v>
          </cell>
          <cell r="K321">
            <v>7.5</v>
          </cell>
          <cell r="L321" t="str">
            <v>BOND</v>
          </cell>
          <cell r="M321" t="str">
            <v>NPV</v>
          </cell>
        </row>
        <row r="322">
          <cell r="A322" t="str">
            <v>36224AVV0</v>
          </cell>
          <cell r="B322" t="str">
            <v>01 dic 2022</v>
          </cell>
          <cell r="C322" t="str">
            <v>20 dic 2001</v>
          </cell>
          <cell r="D322">
            <v>68035.03</v>
          </cell>
          <cell r="E322">
            <v>69863.48</v>
          </cell>
          <cell r="F322">
            <v>71406.850000000006</v>
          </cell>
          <cell r="G322">
            <v>1543.37</v>
          </cell>
          <cell r="H322">
            <v>0</v>
          </cell>
          <cell r="I322">
            <v>396.87</v>
          </cell>
          <cell r="J322">
            <v>396.87</v>
          </cell>
          <cell r="K322">
            <v>7</v>
          </cell>
          <cell r="L322" t="str">
            <v>BOND</v>
          </cell>
          <cell r="M322" t="str">
            <v>NPV</v>
          </cell>
        </row>
        <row r="323">
          <cell r="A323" t="str">
            <v>36224AXF3</v>
          </cell>
          <cell r="B323">
            <v>39479</v>
          </cell>
          <cell r="C323" t="str">
            <v>16 ago 2001</v>
          </cell>
          <cell r="D323">
            <v>48029.58</v>
          </cell>
          <cell r="E323">
            <v>50130.86</v>
          </cell>
          <cell r="F323">
            <v>51599.62</v>
          </cell>
          <cell r="G323">
            <v>1468.76</v>
          </cell>
          <cell r="H323">
            <v>0</v>
          </cell>
          <cell r="I323">
            <v>300.18</v>
          </cell>
          <cell r="J323">
            <v>300.18</v>
          </cell>
          <cell r="K323">
            <v>7.5</v>
          </cell>
          <cell r="L323" t="str">
            <v>BOND</v>
          </cell>
          <cell r="M323" t="str">
            <v>NPV</v>
          </cell>
        </row>
        <row r="324">
          <cell r="A324" t="str">
            <v>36224AY47</v>
          </cell>
          <cell r="B324">
            <v>39114</v>
          </cell>
          <cell r="C324" t="str">
            <v>16 ago 2001</v>
          </cell>
          <cell r="D324">
            <v>23365.5</v>
          </cell>
          <cell r="E324">
            <v>24387.72</v>
          </cell>
          <cell r="F324">
            <v>25096.880000000001</v>
          </cell>
          <cell r="G324">
            <v>709.16</v>
          </cell>
          <cell r="H324">
            <v>0</v>
          </cell>
          <cell r="I324">
            <v>146.03</v>
          </cell>
          <cell r="J324">
            <v>146.03</v>
          </cell>
          <cell r="K324">
            <v>7.5</v>
          </cell>
          <cell r="L324" t="str">
            <v>BOND</v>
          </cell>
          <cell r="M324" t="str">
            <v>NPV</v>
          </cell>
        </row>
        <row r="325">
          <cell r="A325" t="str">
            <v>36224AYS4</v>
          </cell>
          <cell r="B325">
            <v>39508</v>
          </cell>
          <cell r="C325" t="str">
            <v>16 ago 2001</v>
          </cell>
          <cell r="D325">
            <v>37778.25</v>
          </cell>
          <cell r="E325">
            <v>39124.1</v>
          </cell>
          <cell r="F325">
            <v>40469.949999999997</v>
          </cell>
          <cell r="G325">
            <v>1345.85</v>
          </cell>
          <cell r="H325">
            <v>0</v>
          </cell>
          <cell r="I325">
            <v>220.37</v>
          </cell>
          <cell r="J325">
            <v>220.37</v>
          </cell>
          <cell r="K325">
            <v>7</v>
          </cell>
          <cell r="L325" t="str">
            <v>BOND</v>
          </cell>
          <cell r="M325" t="str">
            <v>NPV</v>
          </cell>
        </row>
        <row r="326">
          <cell r="A326" t="str">
            <v>36224AZC8</v>
          </cell>
          <cell r="B326">
            <v>39142</v>
          </cell>
          <cell r="C326" t="str">
            <v>16 ago 2001</v>
          </cell>
          <cell r="D326">
            <v>67267.070000000007</v>
          </cell>
          <cell r="E326">
            <v>70210.009999999995</v>
          </cell>
          <cell r="F326">
            <v>72251.56</v>
          </cell>
          <cell r="G326">
            <v>2041.55</v>
          </cell>
          <cell r="H326">
            <v>0</v>
          </cell>
          <cell r="I326">
            <v>420.42</v>
          </cell>
          <cell r="J326">
            <v>420.42</v>
          </cell>
          <cell r="K326">
            <v>7.5</v>
          </cell>
          <cell r="L326" t="str">
            <v>BOND</v>
          </cell>
          <cell r="M326" t="str">
            <v>NPV</v>
          </cell>
        </row>
        <row r="327">
          <cell r="A327" t="str">
            <v>36224B4P1</v>
          </cell>
          <cell r="B327">
            <v>39142</v>
          </cell>
          <cell r="C327" t="str">
            <v>16 ago 2001</v>
          </cell>
          <cell r="D327">
            <v>44269.81</v>
          </cell>
          <cell r="E327">
            <v>46510.98</v>
          </cell>
          <cell r="F327">
            <v>47398.8</v>
          </cell>
          <cell r="G327">
            <v>887.82</v>
          </cell>
          <cell r="H327">
            <v>0</v>
          </cell>
          <cell r="I327">
            <v>295.13</v>
          </cell>
          <cell r="J327">
            <v>295.13</v>
          </cell>
          <cell r="K327">
            <v>7.5</v>
          </cell>
          <cell r="L327" t="str">
            <v>BOND</v>
          </cell>
          <cell r="M327" t="str">
            <v>NPV</v>
          </cell>
        </row>
        <row r="328">
          <cell r="A328" t="str">
            <v>36224BDY2</v>
          </cell>
          <cell r="B328">
            <v>39326</v>
          </cell>
          <cell r="C328" t="str">
            <v>16 ago 2001</v>
          </cell>
          <cell r="D328">
            <v>25559.17</v>
          </cell>
          <cell r="E328">
            <v>26853.09</v>
          </cell>
          <cell r="F328">
            <v>27365.69</v>
          </cell>
          <cell r="G328">
            <v>512.6</v>
          </cell>
          <cell r="H328">
            <v>0</v>
          </cell>
          <cell r="I328">
            <v>170.39</v>
          </cell>
          <cell r="J328">
            <v>170.39</v>
          </cell>
          <cell r="K328">
            <v>7.5</v>
          </cell>
          <cell r="L328" t="str">
            <v>BOND</v>
          </cell>
          <cell r="M328" t="str">
            <v>NPV</v>
          </cell>
        </row>
        <row r="329">
          <cell r="A329" t="str">
            <v>36224BK32</v>
          </cell>
          <cell r="B329" t="str">
            <v>01 ago 2007</v>
          </cell>
          <cell r="C329" t="str">
            <v>16 ago 2001</v>
          </cell>
          <cell r="D329">
            <v>54201.34</v>
          </cell>
          <cell r="E329">
            <v>56572.65</v>
          </cell>
          <cell r="F329">
            <v>58217.66</v>
          </cell>
          <cell r="G329">
            <v>1645.01</v>
          </cell>
          <cell r="H329">
            <v>0</v>
          </cell>
          <cell r="I329">
            <v>338.76</v>
          </cell>
          <cell r="J329">
            <v>338.76</v>
          </cell>
          <cell r="K329">
            <v>7.5</v>
          </cell>
          <cell r="L329" t="str">
            <v>BOND</v>
          </cell>
          <cell r="M329" t="str">
            <v>NPV</v>
          </cell>
        </row>
        <row r="330">
          <cell r="A330" t="str">
            <v>36224BQ77</v>
          </cell>
          <cell r="B330">
            <v>39508</v>
          </cell>
          <cell r="C330" t="str">
            <v>16 ago 2001</v>
          </cell>
          <cell r="D330">
            <v>143130.12</v>
          </cell>
          <cell r="E330">
            <v>149392.06</v>
          </cell>
          <cell r="F330">
            <v>153768.98000000001</v>
          </cell>
          <cell r="G330">
            <v>4376.92</v>
          </cell>
          <cell r="H330">
            <v>0</v>
          </cell>
          <cell r="I330">
            <v>894.56</v>
          </cell>
          <cell r="J330">
            <v>894.56</v>
          </cell>
          <cell r="K330">
            <v>7.5</v>
          </cell>
          <cell r="L330" t="str">
            <v>BOND</v>
          </cell>
          <cell r="M330" t="str">
            <v>NPV</v>
          </cell>
        </row>
        <row r="331">
          <cell r="A331" t="str">
            <v>36224BQT9</v>
          </cell>
          <cell r="B331">
            <v>39479</v>
          </cell>
          <cell r="C331" t="str">
            <v>16 ago 2001</v>
          </cell>
          <cell r="D331">
            <v>43036.34</v>
          </cell>
          <cell r="E331">
            <v>44919.18</v>
          </cell>
          <cell r="F331">
            <v>46235.23</v>
          </cell>
          <cell r="G331">
            <v>1316.05</v>
          </cell>
          <cell r="H331">
            <v>0</v>
          </cell>
          <cell r="I331">
            <v>268.98</v>
          </cell>
          <cell r="J331">
            <v>268.98</v>
          </cell>
          <cell r="K331">
            <v>7.5</v>
          </cell>
          <cell r="L331" t="str">
            <v>BOND</v>
          </cell>
          <cell r="M331" t="str">
            <v>NPV</v>
          </cell>
        </row>
        <row r="332">
          <cell r="A332" t="str">
            <v>36224BYS2</v>
          </cell>
          <cell r="B332">
            <v>39326</v>
          </cell>
          <cell r="C332" t="str">
            <v>16 ago 2001</v>
          </cell>
          <cell r="D332">
            <v>38488.239999999998</v>
          </cell>
          <cell r="E332">
            <v>40172.1</v>
          </cell>
          <cell r="F332">
            <v>41340.22</v>
          </cell>
          <cell r="G332">
            <v>1168.1199999999999</v>
          </cell>
          <cell r="H332">
            <v>0</v>
          </cell>
          <cell r="I332">
            <v>240.55</v>
          </cell>
          <cell r="J332">
            <v>240.55</v>
          </cell>
          <cell r="K332">
            <v>7.5</v>
          </cell>
          <cell r="L332" t="str">
            <v>BOND</v>
          </cell>
          <cell r="M332" t="str">
            <v>NPV</v>
          </cell>
        </row>
        <row r="333">
          <cell r="A333" t="str">
            <v>36224C3E5</v>
          </cell>
          <cell r="B333">
            <v>39142</v>
          </cell>
          <cell r="C333" t="str">
            <v>16 ago 2001</v>
          </cell>
          <cell r="D333">
            <v>59771.15</v>
          </cell>
          <cell r="E333">
            <v>62386.14</v>
          </cell>
          <cell r="F333">
            <v>64200.19</v>
          </cell>
          <cell r="G333">
            <v>1814.05</v>
          </cell>
          <cell r="H333">
            <v>0</v>
          </cell>
          <cell r="I333">
            <v>373.57</v>
          </cell>
          <cell r="J333">
            <v>373.57</v>
          </cell>
          <cell r="K333">
            <v>8</v>
          </cell>
          <cell r="L333" t="str">
            <v>BOND</v>
          </cell>
          <cell r="M333" t="str">
            <v>NPV</v>
          </cell>
        </row>
        <row r="334">
          <cell r="A334" t="str">
            <v>36224C3F2</v>
          </cell>
          <cell r="B334">
            <v>39142</v>
          </cell>
          <cell r="C334" t="str">
            <v>16 ago 2001</v>
          </cell>
          <cell r="D334">
            <v>57904.18</v>
          </cell>
          <cell r="E334">
            <v>60437.48</v>
          </cell>
          <cell r="F334">
            <v>62194.879999999997</v>
          </cell>
          <cell r="G334">
            <v>1757.4</v>
          </cell>
          <cell r="H334">
            <v>0</v>
          </cell>
          <cell r="I334">
            <v>361.9</v>
          </cell>
          <cell r="J334">
            <v>361.9</v>
          </cell>
          <cell r="K334">
            <v>7.5</v>
          </cell>
          <cell r="L334" t="str">
            <v>BOND</v>
          </cell>
          <cell r="M334" t="str">
            <v>NPV</v>
          </cell>
        </row>
        <row r="335">
          <cell r="A335" t="str">
            <v>36224C5N3</v>
          </cell>
          <cell r="B335">
            <v>39569</v>
          </cell>
          <cell r="C335">
            <v>36573</v>
          </cell>
          <cell r="D335">
            <v>137017.66</v>
          </cell>
          <cell r="E335">
            <v>135262.12</v>
          </cell>
          <cell r="F335">
            <v>146780.17000000001</v>
          </cell>
          <cell r="G335">
            <v>11518.05</v>
          </cell>
          <cell r="H335">
            <v>0</v>
          </cell>
          <cell r="I335">
            <v>799.27</v>
          </cell>
          <cell r="J335">
            <v>799.27</v>
          </cell>
          <cell r="K335">
            <v>7</v>
          </cell>
          <cell r="L335" t="str">
            <v>30F360</v>
          </cell>
          <cell r="M335" t="str">
            <v>NPV</v>
          </cell>
        </row>
        <row r="336">
          <cell r="A336" t="str">
            <v>36224C6E2</v>
          </cell>
          <cell r="B336">
            <v>39264</v>
          </cell>
          <cell r="C336" t="str">
            <v>16 ago 2001</v>
          </cell>
          <cell r="D336">
            <v>98054.37</v>
          </cell>
          <cell r="E336">
            <v>102344.26</v>
          </cell>
          <cell r="F336">
            <v>105320.2</v>
          </cell>
          <cell r="G336">
            <v>2975.94</v>
          </cell>
          <cell r="H336">
            <v>0</v>
          </cell>
          <cell r="I336">
            <v>612.84</v>
          </cell>
          <cell r="J336">
            <v>612.84</v>
          </cell>
          <cell r="K336">
            <v>7.5</v>
          </cell>
          <cell r="L336" t="str">
            <v>BOND</v>
          </cell>
          <cell r="M336" t="str">
            <v>NPV</v>
          </cell>
        </row>
        <row r="337">
          <cell r="A337" t="str">
            <v>36224CJ24</v>
          </cell>
          <cell r="B337">
            <v>39234</v>
          </cell>
          <cell r="C337" t="str">
            <v>16 ago 2001</v>
          </cell>
          <cell r="D337">
            <v>49908.95</v>
          </cell>
          <cell r="E337">
            <v>52092.45</v>
          </cell>
          <cell r="F337">
            <v>53607.199999999997</v>
          </cell>
          <cell r="G337">
            <v>1514.75</v>
          </cell>
          <cell r="H337">
            <v>0</v>
          </cell>
          <cell r="I337">
            <v>311.93</v>
          </cell>
          <cell r="J337">
            <v>311.93</v>
          </cell>
          <cell r="K337">
            <v>7.5</v>
          </cell>
          <cell r="L337" t="str">
            <v>BOND</v>
          </cell>
          <cell r="M337" t="str">
            <v>NPV</v>
          </cell>
        </row>
        <row r="338">
          <cell r="A338" t="str">
            <v>36224CKT3</v>
          </cell>
          <cell r="B338">
            <v>39264</v>
          </cell>
          <cell r="C338" t="str">
            <v>16 ago 2001</v>
          </cell>
          <cell r="D338">
            <v>39004.14</v>
          </cell>
          <cell r="E338">
            <v>40710.57</v>
          </cell>
          <cell r="F338">
            <v>41894.35</v>
          </cell>
          <cell r="G338">
            <v>1183.78</v>
          </cell>
          <cell r="H338">
            <v>0</v>
          </cell>
          <cell r="I338">
            <v>243.78</v>
          </cell>
          <cell r="J338">
            <v>243.78</v>
          </cell>
          <cell r="K338">
            <v>7.5</v>
          </cell>
          <cell r="L338" t="str">
            <v>BOND</v>
          </cell>
          <cell r="M338" t="str">
            <v>NPV</v>
          </cell>
        </row>
        <row r="339">
          <cell r="A339" t="str">
            <v>36224CZF7</v>
          </cell>
          <cell r="B339">
            <v>39203</v>
          </cell>
          <cell r="C339" t="str">
            <v>16 ago 2001</v>
          </cell>
          <cell r="D339">
            <v>33050.269999999997</v>
          </cell>
          <cell r="E339">
            <v>34723.449999999997</v>
          </cell>
          <cell r="F339">
            <v>35386.26</v>
          </cell>
          <cell r="G339">
            <v>662.81</v>
          </cell>
          <cell r="H339">
            <v>0</v>
          </cell>
          <cell r="I339">
            <v>220.34</v>
          </cell>
          <cell r="J339">
            <v>220.34</v>
          </cell>
          <cell r="K339">
            <v>8</v>
          </cell>
          <cell r="L339" t="str">
            <v>BOND</v>
          </cell>
          <cell r="M339" t="str">
            <v>NPV</v>
          </cell>
        </row>
        <row r="340">
          <cell r="A340" t="str">
            <v>36224DF67</v>
          </cell>
          <cell r="B340" t="str">
            <v>01 ago 2007</v>
          </cell>
          <cell r="C340" t="str">
            <v>16 ago 2001</v>
          </cell>
          <cell r="D340">
            <v>23987.13</v>
          </cell>
          <cell r="E340">
            <v>25036.57</v>
          </cell>
          <cell r="F340">
            <v>25764.58</v>
          </cell>
          <cell r="G340">
            <v>728.01</v>
          </cell>
          <cell r="H340">
            <v>0</v>
          </cell>
          <cell r="I340">
            <v>149.91999999999999</v>
          </cell>
          <cell r="J340">
            <v>149.91999999999999</v>
          </cell>
          <cell r="K340">
            <v>8</v>
          </cell>
          <cell r="L340" t="str">
            <v>BOND</v>
          </cell>
          <cell r="M340" t="str">
            <v>NPV</v>
          </cell>
        </row>
        <row r="341">
          <cell r="A341" t="str">
            <v>36224DF83</v>
          </cell>
          <cell r="B341" t="str">
            <v>01 ago 2007</v>
          </cell>
          <cell r="C341" t="str">
            <v>16 ago 2001</v>
          </cell>
          <cell r="D341">
            <v>54746.45</v>
          </cell>
          <cell r="E341">
            <v>57517.99</v>
          </cell>
          <cell r="F341">
            <v>58615.93</v>
          </cell>
          <cell r="G341">
            <v>1097.94</v>
          </cell>
          <cell r="H341">
            <v>0</v>
          </cell>
          <cell r="I341">
            <v>364.98</v>
          </cell>
          <cell r="J341">
            <v>364.98</v>
          </cell>
          <cell r="K341">
            <v>7.5</v>
          </cell>
          <cell r="L341" t="str">
            <v>BOND</v>
          </cell>
          <cell r="M341" t="str">
            <v>NPV</v>
          </cell>
        </row>
        <row r="342">
          <cell r="A342" t="str">
            <v>36224DFH3</v>
          </cell>
          <cell r="B342">
            <v>39234</v>
          </cell>
          <cell r="C342" t="str">
            <v>16 ago 2001</v>
          </cell>
          <cell r="D342">
            <v>48063.8</v>
          </cell>
          <cell r="E342">
            <v>50166.58</v>
          </cell>
          <cell r="F342">
            <v>51625.33</v>
          </cell>
          <cell r="G342">
            <v>1458.75</v>
          </cell>
          <cell r="H342">
            <v>0</v>
          </cell>
          <cell r="I342">
            <v>300.39999999999998</v>
          </cell>
          <cell r="J342">
            <v>300.39999999999998</v>
          </cell>
          <cell r="K342">
            <v>7.5</v>
          </cell>
          <cell r="L342" t="str">
            <v>BOND</v>
          </cell>
          <cell r="M342" t="str">
            <v>NPV</v>
          </cell>
        </row>
        <row r="343">
          <cell r="A343" t="str">
            <v>36224DFL4</v>
          </cell>
          <cell r="B343">
            <v>39234</v>
          </cell>
          <cell r="C343" t="str">
            <v>16 ago 2001</v>
          </cell>
          <cell r="D343">
            <v>44113.89</v>
          </cell>
          <cell r="E343">
            <v>46347.17</v>
          </cell>
          <cell r="F343">
            <v>47231.86</v>
          </cell>
          <cell r="G343">
            <v>884.69</v>
          </cell>
          <cell r="H343">
            <v>0</v>
          </cell>
          <cell r="I343">
            <v>294.08999999999997</v>
          </cell>
          <cell r="J343">
            <v>294.08999999999997</v>
          </cell>
          <cell r="K343">
            <v>7.5</v>
          </cell>
          <cell r="L343" t="str">
            <v>BOND</v>
          </cell>
          <cell r="M343" t="str">
            <v>NPV</v>
          </cell>
        </row>
        <row r="344">
          <cell r="A344" t="str">
            <v>36224DNY7</v>
          </cell>
          <cell r="B344">
            <v>39326</v>
          </cell>
          <cell r="C344" t="str">
            <v>16 ago 2001</v>
          </cell>
          <cell r="D344">
            <v>164421.07</v>
          </cell>
          <cell r="E344">
            <v>171614.49</v>
          </cell>
          <cell r="F344">
            <v>176604.67</v>
          </cell>
          <cell r="G344">
            <v>4990.18</v>
          </cell>
          <cell r="H344">
            <v>0</v>
          </cell>
          <cell r="I344">
            <v>1027.6300000000001</v>
          </cell>
          <cell r="J344">
            <v>1027.6300000000001</v>
          </cell>
          <cell r="K344">
            <v>7.5</v>
          </cell>
          <cell r="L344" t="str">
            <v>BOND</v>
          </cell>
          <cell r="M344" t="str">
            <v>NPV</v>
          </cell>
        </row>
        <row r="345">
          <cell r="A345" t="str">
            <v>36224DUJ2</v>
          </cell>
          <cell r="B345">
            <v>39203</v>
          </cell>
          <cell r="C345" t="str">
            <v>16 ago 2001</v>
          </cell>
          <cell r="D345">
            <v>83070.87</v>
          </cell>
          <cell r="E345">
            <v>86705.22</v>
          </cell>
          <cell r="F345">
            <v>89226.42</v>
          </cell>
          <cell r="G345">
            <v>2521.1999999999998</v>
          </cell>
          <cell r="H345">
            <v>0</v>
          </cell>
          <cell r="I345">
            <v>519.19000000000005</v>
          </cell>
          <cell r="J345">
            <v>519.19000000000005</v>
          </cell>
          <cell r="K345">
            <v>7.5</v>
          </cell>
          <cell r="L345" t="str">
            <v>BOND</v>
          </cell>
          <cell r="M345" t="str">
            <v>NPV</v>
          </cell>
        </row>
        <row r="346">
          <cell r="A346" t="str">
            <v>36224DVB8</v>
          </cell>
          <cell r="B346" t="str">
            <v>01 abr 2008</v>
          </cell>
          <cell r="C346" t="str">
            <v>16 ago 2001</v>
          </cell>
          <cell r="D346">
            <v>25781.11</v>
          </cell>
          <cell r="E346">
            <v>27086.27</v>
          </cell>
          <cell r="F346">
            <v>27606.15</v>
          </cell>
          <cell r="G346">
            <v>519.88</v>
          </cell>
          <cell r="H346">
            <v>0</v>
          </cell>
          <cell r="I346">
            <v>171.87</v>
          </cell>
          <cell r="J346">
            <v>171.87</v>
          </cell>
          <cell r="K346">
            <v>8</v>
          </cell>
          <cell r="L346" t="str">
            <v>BOND</v>
          </cell>
          <cell r="M346" t="str">
            <v>NPV</v>
          </cell>
        </row>
        <row r="347">
          <cell r="A347" t="str">
            <v>36224E6A6</v>
          </cell>
          <cell r="B347" t="str">
            <v>01 abr 2007</v>
          </cell>
          <cell r="C347" t="str">
            <v>16 ago 2001</v>
          </cell>
          <cell r="D347">
            <v>37832.94</v>
          </cell>
          <cell r="E347">
            <v>39488.129999999997</v>
          </cell>
          <cell r="F347">
            <v>40636.36</v>
          </cell>
          <cell r="G347">
            <v>1148.23</v>
          </cell>
          <cell r="H347">
            <v>0</v>
          </cell>
          <cell r="I347">
            <v>236.46</v>
          </cell>
          <cell r="J347">
            <v>236.46</v>
          </cell>
          <cell r="K347">
            <v>8</v>
          </cell>
          <cell r="L347" t="str">
            <v>BOND</v>
          </cell>
          <cell r="M347" t="str">
            <v>NPV</v>
          </cell>
        </row>
        <row r="348">
          <cell r="A348" t="str">
            <v>36224EDK6</v>
          </cell>
          <cell r="B348" t="str">
            <v>01 abr 2007</v>
          </cell>
          <cell r="C348" t="str">
            <v>16 ago 2001</v>
          </cell>
          <cell r="D348">
            <v>7155.13</v>
          </cell>
          <cell r="E348">
            <v>7410.03</v>
          </cell>
          <cell r="F348">
            <v>7664.93</v>
          </cell>
          <cell r="G348">
            <v>254.9</v>
          </cell>
          <cell r="H348">
            <v>0</v>
          </cell>
          <cell r="I348">
            <v>41.74</v>
          </cell>
          <cell r="J348">
            <v>41.74</v>
          </cell>
          <cell r="K348">
            <v>7</v>
          </cell>
          <cell r="L348" t="str">
            <v>BOND</v>
          </cell>
          <cell r="M348" t="str">
            <v>NPV</v>
          </cell>
        </row>
        <row r="349">
          <cell r="A349" t="str">
            <v>36224EJ38</v>
          </cell>
          <cell r="B349">
            <v>39722</v>
          </cell>
          <cell r="C349" t="str">
            <v>16 ago 2001</v>
          </cell>
          <cell r="D349">
            <v>7398.74</v>
          </cell>
          <cell r="E349">
            <v>7588.33</v>
          </cell>
          <cell r="F349">
            <v>7796.42</v>
          </cell>
          <cell r="G349">
            <v>208.09</v>
          </cell>
          <cell r="H349">
            <v>0</v>
          </cell>
          <cell r="I349">
            <v>40.08</v>
          </cell>
          <cell r="J349">
            <v>40.08</v>
          </cell>
          <cell r="K349">
            <v>6.5</v>
          </cell>
          <cell r="L349" t="str">
            <v>BOND</v>
          </cell>
          <cell r="M349" t="str">
            <v>NPV</v>
          </cell>
        </row>
        <row r="350">
          <cell r="A350" t="str">
            <v>36224EN82</v>
          </cell>
          <cell r="B350">
            <v>39203</v>
          </cell>
          <cell r="C350" t="str">
            <v>16 ago 2001</v>
          </cell>
          <cell r="D350">
            <v>11279.37</v>
          </cell>
          <cell r="E350">
            <v>11850.37</v>
          </cell>
          <cell r="F350">
            <v>12076.6</v>
          </cell>
          <cell r="G350">
            <v>226.23</v>
          </cell>
          <cell r="H350">
            <v>0</v>
          </cell>
          <cell r="I350">
            <v>75.2</v>
          </cell>
          <cell r="J350">
            <v>75.2</v>
          </cell>
          <cell r="K350">
            <v>8</v>
          </cell>
          <cell r="L350" t="str">
            <v>BOND</v>
          </cell>
          <cell r="M350" t="str">
            <v>NPV</v>
          </cell>
        </row>
        <row r="351">
          <cell r="A351" t="str">
            <v>36224ENP4</v>
          </cell>
          <cell r="B351">
            <v>39142</v>
          </cell>
          <cell r="C351" t="str">
            <v>16 ago 2001</v>
          </cell>
          <cell r="D351">
            <v>118097.63</v>
          </cell>
          <cell r="E351">
            <v>123264.4</v>
          </cell>
          <cell r="F351">
            <v>126848.66</v>
          </cell>
          <cell r="G351">
            <v>3584.26</v>
          </cell>
          <cell r="H351">
            <v>0</v>
          </cell>
          <cell r="I351">
            <v>738.11</v>
          </cell>
          <cell r="J351">
            <v>738.11</v>
          </cell>
          <cell r="K351">
            <v>7.5</v>
          </cell>
          <cell r="L351" t="str">
            <v>BOND</v>
          </cell>
          <cell r="M351" t="str">
            <v>NPV</v>
          </cell>
        </row>
        <row r="352">
          <cell r="A352" t="str">
            <v>36224ESR5</v>
          </cell>
          <cell r="B352">
            <v>39479</v>
          </cell>
          <cell r="C352" t="str">
            <v>16 ago 2001</v>
          </cell>
          <cell r="D352">
            <v>50499.89</v>
          </cell>
          <cell r="E352">
            <v>52709.26</v>
          </cell>
          <cell r="F352">
            <v>54253.55</v>
          </cell>
          <cell r="G352">
            <v>1544.29</v>
          </cell>
          <cell r="H352">
            <v>0</v>
          </cell>
          <cell r="I352">
            <v>315.62</v>
          </cell>
          <cell r="J352">
            <v>315.62</v>
          </cell>
          <cell r="K352">
            <v>7.5</v>
          </cell>
          <cell r="L352" t="str">
            <v>BOND</v>
          </cell>
          <cell r="M352" t="str">
            <v>NPV</v>
          </cell>
        </row>
        <row r="353">
          <cell r="A353" t="str">
            <v>36224ESW4</v>
          </cell>
          <cell r="B353">
            <v>39508</v>
          </cell>
          <cell r="C353" t="str">
            <v>16 ago 2001</v>
          </cell>
          <cell r="D353">
            <v>137873.01999999999</v>
          </cell>
          <cell r="E353">
            <v>143904.95000000001</v>
          </cell>
          <cell r="F353">
            <v>148121.12</v>
          </cell>
          <cell r="G353">
            <v>4216.17</v>
          </cell>
          <cell r="H353">
            <v>0</v>
          </cell>
          <cell r="I353">
            <v>861.71</v>
          </cell>
          <cell r="J353">
            <v>861.71</v>
          </cell>
          <cell r="K353">
            <v>7</v>
          </cell>
          <cell r="L353" t="str">
            <v>BOND</v>
          </cell>
          <cell r="M353" t="str">
            <v>NPV</v>
          </cell>
        </row>
        <row r="354">
          <cell r="A354" t="str">
            <v>36224ETC7</v>
          </cell>
          <cell r="B354">
            <v>39630</v>
          </cell>
          <cell r="C354">
            <v>36573</v>
          </cell>
          <cell r="D354">
            <v>115888.86</v>
          </cell>
          <cell r="E354">
            <v>114404.03</v>
          </cell>
          <cell r="F354">
            <v>124145.94</v>
          </cell>
          <cell r="G354">
            <v>9741.91</v>
          </cell>
          <cell r="H354">
            <v>0</v>
          </cell>
          <cell r="I354">
            <v>676.02</v>
          </cell>
          <cell r="J354">
            <v>676.02</v>
          </cell>
          <cell r="K354">
            <v>7</v>
          </cell>
          <cell r="L354" t="str">
            <v>30F360</v>
          </cell>
          <cell r="M354" t="str">
            <v>NPV</v>
          </cell>
        </row>
        <row r="355">
          <cell r="A355" t="str">
            <v>36224ETP8</v>
          </cell>
          <cell r="B355">
            <v>45200</v>
          </cell>
          <cell r="C355" t="str">
            <v>20 dic 2001</v>
          </cell>
          <cell r="D355">
            <v>414990.07</v>
          </cell>
          <cell r="E355">
            <v>426142.93</v>
          </cell>
          <cell r="F355">
            <v>434961.47</v>
          </cell>
          <cell r="G355">
            <v>8818.5400000000009</v>
          </cell>
          <cell r="H355">
            <v>0</v>
          </cell>
          <cell r="I355">
            <v>2420.7800000000002</v>
          </cell>
          <cell r="J355">
            <v>2420.7800000000002</v>
          </cell>
          <cell r="K355">
            <v>7</v>
          </cell>
          <cell r="L355" t="str">
            <v>BOND</v>
          </cell>
          <cell r="M355" t="str">
            <v>NPV</v>
          </cell>
        </row>
        <row r="356">
          <cell r="A356" t="str">
            <v>36224EV42</v>
          </cell>
          <cell r="B356" t="str">
            <v>01 ago 2008</v>
          </cell>
          <cell r="C356" t="str">
            <v>22 dic 1999</v>
          </cell>
          <cell r="D356">
            <v>30130.68</v>
          </cell>
          <cell r="E356">
            <v>29612.81</v>
          </cell>
          <cell r="F356">
            <v>31750.2</v>
          </cell>
          <cell r="G356">
            <v>2137.39</v>
          </cell>
          <cell r="H356">
            <v>0</v>
          </cell>
          <cell r="I356">
            <v>163.21</v>
          </cell>
          <cell r="J356">
            <v>163.21</v>
          </cell>
          <cell r="K356">
            <v>6.5</v>
          </cell>
          <cell r="L356" t="str">
            <v>30F360</v>
          </cell>
          <cell r="M356" t="str">
            <v>NPV</v>
          </cell>
        </row>
        <row r="357">
          <cell r="A357" t="str">
            <v>36224EVV2</v>
          </cell>
          <cell r="B357" t="str">
            <v>01 dic 2007</v>
          </cell>
          <cell r="C357" t="str">
            <v>16 ago 2001</v>
          </cell>
          <cell r="D357">
            <v>441989.17</v>
          </cell>
          <cell r="E357">
            <v>457735.04</v>
          </cell>
          <cell r="F357">
            <v>473480.9</v>
          </cell>
          <cell r="G357">
            <v>15745.86</v>
          </cell>
          <cell r="H357">
            <v>0</v>
          </cell>
          <cell r="I357">
            <v>2578.27</v>
          </cell>
          <cell r="J357">
            <v>2578.27</v>
          </cell>
          <cell r="K357">
            <v>7</v>
          </cell>
          <cell r="L357" t="str">
            <v>BOND</v>
          </cell>
          <cell r="M357" t="str">
            <v>NPV</v>
          </cell>
        </row>
        <row r="358">
          <cell r="A358" t="str">
            <v>36224FE30</v>
          </cell>
          <cell r="B358" t="str">
            <v>01 abr 2008</v>
          </cell>
          <cell r="C358" t="str">
            <v>16 ago 2001</v>
          </cell>
          <cell r="D358">
            <v>40660.68</v>
          </cell>
          <cell r="E358">
            <v>42439.58</v>
          </cell>
          <cell r="F358">
            <v>43682.99</v>
          </cell>
          <cell r="G358">
            <v>1243.4100000000001</v>
          </cell>
          <cell r="H358">
            <v>0</v>
          </cell>
          <cell r="I358">
            <v>254.13</v>
          </cell>
          <cell r="J358">
            <v>254.13</v>
          </cell>
          <cell r="K358">
            <v>7.5</v>
          </cell>
          <cell r="L358" t="str">
            <v>BOND</v>
          </cell>
          <cell r="M358" t="str">
            <v>NPV</v>
          </cell>
        </row>
        <row r="359">
          <cell r="A359" t="str">
            <v>36224FFN5</v>
          </cell>
          <cell r="B359">
            <v>39569</v>
          </cell>
          <cell r="C359" t="str">
            <v>16 ago 2001</v>
          </cell>
          <cell r="D359">
            <v>46424.639999999999</v>
          </cell>
          <cell r="E359">
            <v>47614.27</v>
          </cell>
          <cell r="F359">
            <v>48919.96</v>
          </cell>
          <cell r="G359">
            <v>1305.69</v>
          </cell>
          <cell r="H359">
            <v>0</v>
          </cell>
          <cell r="I359">
            <v>251.47</v>
          </cell>
          <cell r="J359">
            <v>251.47</v>
          </cell>
          <cell r="K359">
            <v>6.5</v>
          </cell>
          <cell r="L359" t="str">
            <v>BOND</v>
          </cell>
          <cell r="M359" t="str">
            <v>NPV</v>
          </cell>
        </row>
        <row r="360">
          <cell r="A360" t="str">
            <v>36224FGC8</v>
          </cell>
          <cell r="B360">
            <v>39569</v>
          </cell>
          <cell r="C360">
            <v>36573</v>
          </cell>
          <cell r="D360">
            <v>56747.22</v>
          </cell>
          <cell r="E360">
            <v>56020.14</v>
          </cell>
          <cell r="F360">
            <v>60790.46</v>
          </cell>
          <cell r="G360">
            <v>4770.32</v>
          </cell>
          <cell r="H360">
            <v>0</v>
          </cell>
          <cell r="I360">
            <v>331.03</v>
          </cell>
          <cell r="J360">
            <v>331.03</v>
          </cell>
          <cell r="K360">
            <v>7</v>
          </cell>
          <cell r="L360" t="str">
            <v>30F360</v>
          </cell>
          <cell r="M360" t="str">
            <v>NPV</v>
          </cell>
        </row>
        <row r="361">
          <cell r="A361" t="str">
            <v>36224FGT1</v>
          </cell>
          <cell r="B361">
            <v>39600</v>
          </cell>
          <cell r="C361">
            <v>36573</v>
          </cell>
          <cell r="D361">
            <v>358376.02</v>
          </cell>
          <cell r="E361">
            <v>353784.33</v>
          </cell>
          <cell r="F361">
            <v>383910.31</v>
          </cell>
          <cell r="G361">
            <v>30125.98</v>
          </cell>
          <cell r="H361">
            <v>0</v>
          </cell>
          <cell r="I361">
            <v>2090.5300000000002</v>
          </cell>
          <cell r="J361">
            <v>2090.5300000000002</v>
          </cell>
          <cell r="K361">
            <v>7</v>
          </cell>
          <cell r="L361" t="str">
            <v>30F360</v>
          </cell>
          <cell r="M361" t="str">
            <v>NPV</v>
          </cell>
        </row>
        <row r="362">
          <cell r="A362" t="str">
            <v>36224FJH4</v>
          </cell>
          <cell r="B362">
            <v>39264</v>
          </cell>
          <cell r="C362" t="str">
            <v>16 ago 2001</v>
          </cell>
          <cell r="D362">
            <v>60112.11</v>
          </cell>
          <cell r="E362">
            <v>63155.3</v>
          </cell>
          <cell r="F362">
            <v>64360.83</v>
          </cell>
          <cell r="G362">
            <v>1205.53</v>
          </cell>
          <cell r="H362">
            <v>0</v>
          </cell>
          <cell r="I362">
            <v>400.75</v>
          </cell>
          <cell r="J362">
            <v>400.75</v>
          </cell>
          <cell r="K362">
            <v>7.5</v>
          </cell>
          <cell r="L362" t="str">
            <v>BOND</v>
          </cell>
          <cell r="M362" t="str">
            <v>NPV</v>
          </cell>
        </row>
        <row r="363">
          <cell r="A363" t="str">
            <v>36224G7L6</v>
          </cell>
          <cell r="B363">
            <v>39326</v>
          </cell>
          <cell r="C363" t="str">
            <v>16 ago 2001</v>
          </cell>
          <cell r="D363">
            <v>93807.17</v>
          </cell>
          <cell r="E363">
            <v>97911.23</v>
          </cell>
          <cell r="F363">
            <v>100758.28</v>
          </cell>
          <cell r="G363">
            <v>2847.05</v>
          </cell>
          <cell r="H363">
            <v>0</v>
          </cell>
          <cell r="I363">
            <v>586.29</v>
          </cell>
          <cell r="J363">
            <v>586.29</v>
          </cell>
          <cell r="K363">
            <v>7.5</v>
          </cell>
          <cell r="L363" t="str">
            <v>BOND</v>
          </cell>
          <cell r="M363" t="str">
            <v>NPV</v>
          </cell>
        </row>
        <row r="364">
          <cell r="A364" t="str">
            <v>36224GBE7</v>
          </cell>
          <cell r="B364">
            <v>39326</v>
          </cell>
          <cell r="C364" t="str">
            <v>16 ago 2001</v>
          </cell>
          <cell r="D364">
            <v>11899.35</v>
          </cell>
          <cell r="E364">
            <v>12419.96</v>
          </cell>
          <cell r="F364">
            <v>12781.09</v>
          </cell>
          <cell r="G364">
            <v>361.13</v>
          </cell>
          <cell r="H364">
            <v>0</v>
          </cell>
          <cell r="I364">
            <v>74.37</v>
          </cell>
          <cell r="J364">
            <v>74.37</v>
          </cell>
          <cell r="K364">
            <v>7.5</v>
          </cell>
          <cell r="L364" t="str">
            <v>BOND</v>
          </cell>
          <cell r="M364" t="str">
            <v>NPV</v>
          </cell>
        </row>
        <row r="365">
          <cell r="A365" t="str">
            <v>36224GN79</v>
          </cell>
          <cell r="B365" t="str">
            <v>01 ago 2007</v>
          </cell>
          <cell r="C365" t="str">
            <v>16 ago 2001</v>
          </cell>
          <cell r="D365">
            <v>47286.14</v>
          </cell>
          <cell r="E365">
            <v>49354.92</v>
          </cell>
          <cell r="F365">
            <v>50790.04</v>
          </cell>
          <cell r="G365">
            <v>1435.12</v>
          </cell>
          <cell r="H365">
            <v>0</v>
          </cell>
          <cell r="I365">
            <v>295.54000000000002</v>
          </cell>
          <cell r="J365">
            <v>295.54000000000002</v>
          </cell>
          <cell r="K365">
            <v>7.5</v>
          </cell>
          <cell r="L365" t="str">
            <v>BOND</v>
          </cell>
          <cell r="M365" t="str">
            <v>NPV</v>
          </cell>
        </row>
        <row r="366">
          <cell r="A366" t="str">
            <v>36224GRA8</v>
          </cell>
          <cell r="B366">
            <v>39264</v>
          </cell>
          <cell r="C366" t="str">
            <v>16 ago 2001</v>
          </cell>
          <cell r="D366">
            <v>44933.67</v>
          </cell>
          <cell r="E366">
            <v>46899.53</v>
          </cell>
          <cell r="F366">
            <v>48263.25</v>
          </cell>
          <cell r="G366">
            <v>1363.72</v>
          </cell>
          <cell r="H366">
            <v>0</v>
          </cell>
          <cell r="I366">
            <v>280.83999999999997</v>
          </cell>
          <cell r="J366">
            <v>280.83999999999997</v>
          </cell>
          <cell r="K366">
            <v>7.5</v>
          </cell>
          <cell r="L366" t="str">
            <v>BOND</v>
          </cell>
          <cell r="M366" t="str">
            <v>NPV</v>
          </cell>
        </row>
        <row r="367">
          <cell r="A367" t="str">
            <v>36224HCV6</v>
          </cell>
          <cell r="B367">
            <v>39356</v>
          </cell>
          <cell r="C367" t="str">
            <v>16 ago 2001</v>
          </cell>
          <cell r="D367">
            <v>50756.21</v>
          </cell>
          <cell r="E367">
            <v>52976.800000000003</v>
          </cell>
          <cell r="F367">
            <v>54517.25</v>
          </cell>
          <cell r="G367">
            <v>1540.45</v>
          </cell>
          <cell r="H367">
            <v>0</v>
          </cell>
          <cell r="I367">
            <v>317.23</v>
          </cell>
          <cell r="J367">
            <v>317.23</v>
          </cell>
          <cell r="K367">
            <v>7</v>
          </cell>
          <cell r="L367" t="str">
            <v>BOND</v>
          </cell>
          <cell r="M367" t="str">
            <v>NPV</v>
          </cell>
        </row>
        <row r="368">
          <cell r="A368" t="str">
            <v>36224HG26</v>
          </cell>
          <cell r="B368">
            <v>44835</v>
          </cell>
          <cell r="C368" t="str">
            <v>20 dic 2001</v>
          </cell>
          <cell r="D368">
            <v>41292.22</v>
          </cell>
          <cell r="E368">
            <v>42401.95</v>
          </cell>
          <cell r="F368">
            <v>43338.66</v>
          </cell>
          <cell r="G368">
            <v>936.71</v>
          </cell>
          <cell r="H368">
            <v>0</v>
          </cell>
          <cell r="I368">
            <v>240.87</v>
          </cell>
          <cell r="J368">
            <v>240.87</v>
          </cell>
          <cell r="K368">
            <v>7</v>
          </cell>
          <cell r="L368" t="str">
            <v>BOND</v>
          </cell>
          <cell r="M368" t="str">
            <v>NPV</v>
          </cell>
        </row>
        <row r="369">
          <cell r="A369" t="str">
            <v>36224HG83</v>
          </cell>
          <cell r="B369">
            <v>39508</v>
          </cell>
          <cell r="C369" t="str">
            <v>16 ago 2001</v>
          </cell>
          <cell r="D369">
            <v>48377.85</v>
          </cell>
          <cell r="E369">
            <v>50101.32</v>
          </cell>
          <cell r="F369">
            <v>51824.77</v>
          </cell>
          <cell r="G369">
            <v>1723.45</v>
          </cell>
          <cell r="H369">
            <v>0</v>
          </cell>
          <cell r="I369">
            <v>282.2</v>
          </cell>
          <cell r="J369">
            <v>282.2</v>
          </cell>
          <cell r="K369">
            <v>7</v>
          </cell>
          <cell r="L369" t="str">
            <v>BOND</v>
          </cell>
          <cell r="M369" t="str">
            <v>NPV</v>
          </cell>
        </row>
        <row r="370">
          <cell r="A370" t="str">
            <v>36224HP83</v>
          </cell>
          <cell r="B370">
            <v>39234</v>
          </cell>
          <cell r="C370" t="str">
            <v>16 ago 2001</v>
          </cell>
          <cell r="D370">
            <v>3569.46</v>
          </cell>
          <cell r="E370">
            <v>3725.62</v>
          </cell>
          <cell r="F370">
            <v>3833.96</v>
          </cell>
          <cell r="G370">
            <v>108.34</v>
          </cell>
          <cell r="H370">
            <v>0</v>
          </cell>
          <cell r="I370">
            <v>22.31</v>
          </cell>
          <cell r="J370">
            <v>22.31</v>
          </cell>
          <cell r="K370">
            <v>8</v>
          </cell>
          <cell r="L370" t="str">
            <v>BOND</v>
          </cell>
          <cell r="M370" t="str">
            <v>NPV</v>
          </cell>
        </row>
        <row r="371">
          <cell r="A371" t="str">
            <v>36224HQG4</v>
          </cell>
          <cell r="B371">
            <v>39264</v>
          </cell>
          <cell r="C371" t="str">
            <v>16 ago 2001</v>
          </cell>
          <cell r="D371">
            <v>99319.2</v>
          </cell>
          <cell r="E371">
            <v>103664.42</v>
          </cell>
          <cell r="F371">
            <v>106678.75</v>
          </cell>
          <cell r="G371">
            <v>3014.33</v>
          </cell>
          <cell r="H371">
            <v>0</v>
          </cell>
          <cell r="I371">
            <v>620.75</v>
          </cell>
          <cell r="J371">
            <v>620.75</v>
          </cell>
          <cell r="K371">
            <v>8</v>
          </cell>
          <cell r="L371" t="str">
            <v>BOND</v>
          </cell>
          <cell r="M371" t="str">
            <v>NPV</v>
          </cell>
        </row>
        <row r="372">
          <cell r="A372" t="str">
            <v>36224HSM9</v>
          </cell>
          <cell r="B372">
            <v>39326</v>
          </cell>
          <cell r="C372" t="str">
            <v>16 ago 2001</v>
          </cell>
          <cell r="D372">
            <v>29675.09</v>
          </cell>
          <cell r="E372">
            <v>30973.39</v>
          </cell>
          <cell r="F372">
            <v>31874.01</v>
          </cell>
          <cell r="G372">
            <v>900.62</v>
          </cell>
          <cell r="H372">
            <v>0</v>
          </cell>
          <cell r="I372">
            <v>185.47</v>
          </cell>
          <cell r="J372">
            <v>185.47</v>
          </cell>
          <cell r="K372">
            <v>7.5</v>
          </cell>
          <cell r="L372" t="str">
            <v>BOND</v>
          </cell>
          <cell r="M372" t="str">
            <v>NPV</v>
          </cell>
        </row>
        <row r="373">
          <cell r="A373" t="str">
            <v>36224JBS0</v>
          </cell>
          <cell r="B373">
            <v>39326</v>
          </cell>
          <cell r="C373" t="str">
            <v>16 ago 2001</v>
          </cell>
          <cell r="D373">
            <v>142068.76999999999</v>
          </cell>
          <cell r="E373">
            <v>148284.28</v>
          </cell>
          <cell r="F373">
            <v>152596.07</v>
          </cell>
          <cell r="G373">
            <v>4311.79</v>
          </cell>
          <cell r="H373">
            <v>0</v>
          </cell>
          <cell r="I373">
            <v>887.93</v>
          </cell>
          <cell r="J373">
            <v>887.93</v>
          </cell>
          <cell r="K373">
            <v>7.5</v>
          </cell>
          <cell r="L373" t="str">
            <v>BOND</v>
          </cell>
          <cell r="M373" t="str">
            <v>NPV</v>
          </cell>
        </row>
        <row r="374">
          <cell r="A374" t="str">
            <v>36224JDS8</v>
          </cell>
          <cell r="B374" t="str">
            <v>01 ago 2007</v>
          </cell>
          <cell r="C374" t="str">
            <v>16 ago 2001</v>
          </cell>
          <cell r="D374">
            <v>29982.45</v>
          </cell>
          <cell r="E374">
            <v>31294.18</v>
          </cell>
          <cell r="F374">
            <v>32204.15</v>
          </cell>
          <cell r="G374">
            <v>909.97</v>
          </cell>
          <cell r="H374">
            <v>0</v>
          </cell>
          <cell r="I374">
            <v>187.39</v>
          </cell>
          <cell r="J374">
            <v>187.39</v>
          </cell>
          <cell r="K374">
            <v>7.5</v>
          </cell>
          <cell r="L374" t="str">
            <v>BOND</v>
          </cell>
          <cell r="M374" t="str">
            <v>NPV</v>
          </cell>
        </row>
        <row r="375">
          <cell r="A375" t="str">
            <v>36224JG89</v>
          </cell>
          <cell r="B375">
            <v>44835</v>
          </cell>
          <cell r="C375" t="str">
            <v>20 dic 2001</v>
          </cell>
          <cell r="D375">
            <v>29560.69</v>
          </cell>
          <cell r="E375">
            <v>30355.14</v>
          </cell>
          <cell r="F375">
            <v>31025.72</v>
          </cell>
          <cell r="G375">
            <v>670.58</v>
          </cell>
          <cell r="H375">
            <v>0</v>
          </cell>
          <cell r="I375">
            <v>172.44</v>
          </cell>
          <cell r="J375">
            <v>172.44</v>
          </cell>
          <cell r="K375">
            <v>7</v>
          </cell>
          <cell r="L375" t="str">
            <v>BOND</v>
          </cell>
          <cell r="M375" t="str">
            <v>NPV</v>
          </cell>
        </row>
        <row r="376">
          <cell r="A376" t="str">
            <v>36224JGA4</v>
          </cell>
          <cell r="B376" t="str">
            <v>01 ago 2007</v>
          </cell>
          <cell r="C376" t="str">
            <v>16 ago 2001</v>
          </cell>
          <cell r="D376">
            <v>54609.39</v>
          </cell>
          <cell r="E376">
            <v>56998.55</v>
          </cell>
          <cell r="F376">
            <v>58655.95</v>
          </cell>
          <cell r="G376">
            <v>1657.4</v>
          </cell>
          <cell r="H376">
            <v>0</v>
          </cell>
          <cell r="I376">
            <v>341.31</v>
          </cell>
          <cell r="J376">
            <v>341.31</v>
          </cell>
          <cell r="K376">
            <v>7.5</v>
          </cell>
          <cell r="L376" t="str">
            <v>BOND</v>
          </cell>
          <cell r="M376" t="str">
            <v>NPV</v>
          </cell>
        </row>
        <row r="377">
          <cell r="A377" t="str">
            <v>36224JGV8</v>
          </cell>
          <cell r="B377">
            <v>39234</v>
          </cell>
          <cell r="C377" t="str">
            <v>16 ago 2001</v>
          </cell>
          <cell r="D377">
            <v>41278.870000000003</v>
          </cell>
          <cell r="E377">
            <v>43368.6</v>
          </cell>
          <cell r="F377">
            <v>44196.46</v>
          </cell>
          <cell r="G377">
            <v>827.86</v>
          </cell>
          <cell r="H377">
            <v>0</v>
          </cell>
          <cell r="I377">
            <v>275.19</v>
          </cell>
          <cell r="J377">
            <v>275.19</v>
          </cell>
          <cell r="K377">
            <v>8</v>
          </cell>
          <cell r="L377" t="str">
            <v>BOND</v>
          </cell>
          <cell r="M377" t="str">
            <v>NPV</v>
          </cell>
        </row>
        <row r="378">
          <cell r="A378" t="str">
            <v>36224JHE5</v>
          </cell>
          <cell r="B378">
            <v>39387</v>
          </cell>
          <cell r="C378" t="str">
            <v>16 ago 2001</v>
          </cell>
          <cell r="D378">
            <v>53886.89</v>
          </cell>
          <cell r="E378">
            <v>55806.61</v>
          </cell>
          <cell r="F378">
            <v>57726.33</v>
          </cell>
          <cell r="G378">
            <v>1919.72</v>
          </cell>
          <cell r="H378">
            <v>0</v>
          </cell>
          <cell r="I378">
            <v>314.33999999999997</v>
          </cell>
          <cell r="J378">
            <v>314.33999999999997</v>
          </cell>
          <cell r="K378">
            <v>7.5</v>
          </cell>
          <cell r="L378" t="str">
            <v>BOND</v>
          </cell>
          <cell r="M378" t="str">
            <v>NPV</v>
          </cell>
        </row>
        <row r="379">
          <cell r="A379" t="str">
            <v>36224JHF2</v>
          </cell>
          <cell r="B379">
            <v>44866</v>
          </cell>
          <cell r="C379" t="str">
            <v>20 dic 2001</v>
          </cell>
          <cell r="D379">
            <v>696479.15</v>
          </cell>
          <cell r="E379">
            <v>715197.02</v>
          </cell>
          <cell r="F379">
            <v>730996.66</v>
          </cell>
          <cell r="G379">
            <v>15799.64</v>
          </cell>
          <cell r="H379">
            <v>0</v>
          </cell>
          <cell r="I379">
            <v>4062.8</v>
          </cell>
          <cell r="J379">
            <v>4062.8</v>
          </cell>
          <cell r="K379">
            <v>7</v>
          </cell>
          <cell r="L379" t="str">
            <v>BOND</v>
          </cell>
          <cell r="M379" t="str">
            <v>NPV</v>
          </cell>
        </row>
        <row r="380">
          <cell r="A380" t="str">
            <v>36224JHJ4</v>
          </cell>
          <cell r="B380">
            <v>39387</v>
          </cell>
          <cell r="C380" t="str">
            <v>16 ago 2001</v>
          </cell>
          <cell r="D380">
            <v>69885.38</v>
          </cell>
          <cell r="E380">
            <v>72942.850000000006</v>
          </cell>
          <cell r="F380">
            <v>75063.89</v>
          </cell>
          <cell r="G380">
            <v>2121.04</v>
          </cell>
          <cell r="H380">
            <v>0</v>
          </cell>
          <cell r="I380">
            <v>436.78</v>
          </cell>
          <cell r="J380">
            <v>436.78</v>
          </cell>
          <cell r="K380">
            <v>7.5</v>
          </cell>
          <cell r="L380" t="str">
            <v>BOND</v>
          </cell>
          <cell r="M380" t="str">
            <v>NPV</v>
          </cell>
        </row>
        <row r="381">
          <cell r="A381" t="str">
            <v>36224JMV1</v>
          </cell>
          <cell r="B381">
            <v>39508</v>
          </cell>
          <cell r="C381" t="str">
            <v>16 ago 2001</v>
          </cell>
          <cell r="D381">
            <v>186872.12</v>
          </cell>
          <cell r="E381">
            <v>195047.79</v>
          </cell>
          <cell r="F381">
            <v>200762.32</v>
          </cell>
          <cell r="G381">
            <v>5714.53</v>
          </cell>
          <cell r="H381">
            <v>0</v>
          </cell>
          <cell r="I381">
            <v>1167.95</v>
          </cell>
          <cell r="J381">
            <v>1167.95</v>
          </cell>
          <cell r="K381">
            <v>7.5</v>
          </cell>
          <cell r="L381" t="str">
            <v>BOND</v>
          </cell>
          <cell r="M381" t="str">
            <v>NPV</v>
          </cell>
        </row>
        <row r="382">
          <cell r="A382" t="str">
            <v>36224KD71</v>
          </cell>
          <cell r="B382">
            <v>39387</v>
          </cell>
          <cell r="C382" t="str">
            <v>16 ago 2001</v>
          </cell>
          <cell r="D382">
            <v>9447.4500000000007</v>
          </cell>
          <cell r="E382">
            <v>9784.02</v>
          </cell>
          <cell r="F382">
            <v>10120.58</v>
          </cell>
          <cell r="G382">
            <v>336.56</v>
          </cell>
          <cell r="H382">
            <v>0</v>
          </cell>
          <cell r="I382">
            <v>55.11</v>
          </cell>
          <cell r="J382">
            <v>55.11</v>
          </cell>
          <cell r="K382">
            <v>7.5</v>
          </cell>
          <cell r="L382" t="str">
            <v>BOND</v>
          </cell>
          <cell r="M382" t="str">
            <v>NPV</v>
          </cell>
        </row>
        <row r="383">
          <cell r="A383" t="str">
            <v>36224KEL9</v>
          </cell>
          <cell r="B383">
            <v>39326</v>
          </cell>
          <cell r="C383" t="str">
            <v>16 ago 2001</v>
          </cell>
          <cell r="D383">
            <v>41235.699999999997</v>
          </cell>
          <cell r="E383">
            <v>43039.75</v>
          </cell>
          <cell r="F383">
            <v>44291.27</v>
          </cell>
          <cell r="G383">
            <v>1251.52</v>
          </cell>
          <cell r="H383">
            <v>0</v>
          </cell>
          <cell r="I383">
            <v>257.72000000000003</v>
          </cell>
          <cell r="J383">
            <v>257.72000000000003</v>
          </cell>
          <cell r="K383">
            <v>8</v>
          </cell>
          <cell r="L383" t="str">
            <v>BOND</v>
          </cell>
          <cell r="M383" t="str">
            <v>NPV</v>
          </cell>
        </row>
        <row r="384">
          <cell r="A384" t="str">
            <v>36224KQ44</v>
          </cell>
          <cell r="B384">
            <v>39387</v>
          </cell>
          <cell r="C384" t="str">
            <v>16 ago 2001</v>
          </cell>
          <cell r="D384">
            <v>90019.85</v>
          </cell>
          <cell r="E384">
            <v>93226.81</v>
          </cell>
          <cell r="F384">
            <v>96433.76</v>
          </cell>
          <cell r="G384">
            <v>3206.95</v>
          </cell>
          <cell r="H384">
            <v>0</v>
          </cell>
          <cell r="I384">
            <v>525.12</v>
          </cell>
          <cell r="J384">
            <v>525.12</v>
          </cell>
          <cell r="K384">
            <v>7.5</v>
          </cell>
          <cell r="L384" t="str">
            <v>BOND</v>
          </cell>
          <cell r="M384" t="str">
            <v>NPV</v>
          </cell>
        </row>
        <row r="385">
          <cell r="A385" t="str">
            <v>36224L3A3</v>
          </cell>
          <cell r="B385" t="str">
            <v>01 dic 2007</v>
          </cell>
          <cell r="C385" t="str">
            <v>16 ago 2001</v>
          </cell>
          <cell r="D385">
            <v>44875.23</v>
          </cell>
          <cell r="E385">
            <v>46473.91</v>
          </cell>
          <cell r="F385">
            <v>48072.59</v>
          </cell>
          <cell r="G385">
            <v>1598.68</v>
          </cell>
          <cell r="H385">
            <v>0</v>
          </cell>
          <cell r="I385">
            <v>261.77</v>
          </cell>
          <cell r="J385">
            <v>261.77</v>
          </cell>
          <cell r="K385">
            <v>7</v>
          </cell>
          <cell r="L385" t="str">
            <v>BOND</v>
          </cell>
          <cell r="M385" t="str">
            <v>NPV</v>
          </cell>
        </row>
        <row r="386">
          <cell r="A386" t="str">
            <v>36224LC21</v>
          </cell>
          <cell r="B386">
            <v>39387</v>
          </cell>
          <cell r="C386" t="str">
            <v>16 ago 2001</v>
          </cell>
          <cell r="D386">
            <v>243592.18</v>
          </cell>
          <cell r="E386">
            <v>252270.16</v>
          </cell>
          <cell r="F386">
            <v>260948.12</v>
          </cell>
          <cell r="G386">
            <v>8677.9599999999991</v>
          </cell>
          <cell r="H386">
            <v>0</v>
          </cell>
          <cell r="I386">
            <v>1420.95</v>
          </cell>
          <cell r="J386">
            <v>1420.95</v>
          </cell>
          <cell r="K386">
            <v>7.5</v>
          </cell>
          <cell r="L386" t="str">
            <v>BOND</v>
          </cell>
          <cell r="M386" t="str">
            <v>NPV</v>
          </cell>
        </row>
        <row r="387">
          <cell r="A387" t="str">
            <v>36224LV95</v>
          </cell>
          <cell r="B387">
            <v>39264</v>
          </cell>
          <cell r="C387" t="str">
            <v>16 ago 2001</v>
          </cell>
          <cell r="D387">
            <v>28261.22</v>
          </cell>
          <cell r="E387">
            <v>29497.67</v>
          </cell>
          <cell r="F387">
            <v>30355.38</v>
          </cell>
          <cell r="G387">
            <v>857.71</v>
          </cell>
          <cell r="H387">
            <v>0</v>
          </cell>
          <cell r="I387">
            <v>176.63</v>
          </cell>
          <cell r="J387">
            <v>176.63</v>
          </cell>
          <cell r="K387">
            <v>7.5</v>
          </cell>
          <cell r="L387" t="str">
            <v>BOND</v>
          </cell>
          <cell r="M387" t="str">
            <v>NPV</v>
          </cell>
        </row>
        <row r="388">
          <cell r="A388" t="str">
            <v>36224LZX8</v>
          </cell>
          <cell r="B388">
            <v>39356</v>
          </cell>
          <cell r="C388" t="str">
            <v>16 ago 2001</v>
          </cell>
          <cell r="D388">
            <v>48491.53</v>
          </cell>
          <cell r="E388">
            <v>50219.03</v>
          </cell>
          <cell r="F388">
            <v>51946.55</v>
          </cell>
          <cell r="G388">
            <v>1727.52</v>
          </cell>
          <cell r="H388">
            <v>0</v>
          </cell>
          <cell r="I388">
            <v>282.87</v>
          </cell>
          <cell r="J388">
            <v>282.87</v>
          </cell>
          <cell r="K388">
            <v>7.5</v>
          </cell>
          <cell r="L388" t="str">
            <v>BOND</v>
          </cell>
          <cell r="M388" t="str">
            <v>NPV</v>
          </cell>
        </row>
        <row r="389">
          <cell r="A389" t="str">
            <v>36224M2C8</v>
          </cell>
          <cell r="B389">
            <v>39387</v>
          </cell>
          <cell r="C389" t="str">
            <v>16 ago 2001</v>
          </cell>
          <cell r="D389">
            <v>123258.65</v>
          </cell>
          <cell r="E389">
            <v>127649.75</v>
          </cell>
          <cell r="F389">
            <v>132040.82999999999</v>
          </cell>
          <cell r="G389">
            <v>4391.08</v>
          </cell>
          <cell r="H389">
            <v>0</v>
          </cell>
          <cell r="I389">
            <v>719.01</v>
          </cell>
          <cell r="J389">
            <v>719.01</v>
          </cell>
          <cell r="K389">
            <v>7</v>
          </cell>
          <cell r="L389" t="str">
            <v>BOND</v>
          </cell>
          <cell r="M389" t="str">
            <v>NPV</v>
          </cell>
        </row>
        <row r="390">
          <cell r="A390" t="str">
            <v>36224MFA8</v>
          </cell>
          <cell r="B390">
            <v>39356</v>
          </cell>
          <cell r="C390" t="str">
            <v>16 ago 2001</v>
          </cell>
          <cell r="D390">
            <v>80226.559999999998</v>
          </cell>
          <cell r="E390">
            <v>83736.479999999996</v>
          </cell>
          <cell r="F390">
            <v>86171.35</v>
          </cell>
          <cell r="G390">
            <v>2434.87</v>
          </cell>
          <cell r="H390">
            <v>0</v>
          </cell>
          <cell r="I390">
            <v>501.42</v>
          </cell>
          <cell r="J390">
            <v>501.42</v>
          </cell>
          <cell r="K390">
            <v>7</v>
          </cell>
          <cell r="L390" t="str">
            <v>BOND</v>
          </cell>
          <cell r="M390" t="str">
            <v>NPV</v>
          </cell>
        </row>
        <row r="391">
          <cell r="A391" t="str">
            <v>36224MJS5</v>
          </cell>
          <cell r="B391">
            <v>39569</v>
          </cell>
          <cell r="C391">
            <v>36573</v>
          </cell>
          <cell r="D391">
            <v>418474.31</v>
          </cell>
          <cell r="E391">
            <v>413112.6</v>
          </cell>
          <cell r="F391">
            <v>448290.6</v>
          </cell>
          <cell r="G391">
            <v>35178</v>
          </cell>
          <cell r="H391">
            <v>0</v>
          </cell>
          <cell r="I391">
            <v>2441.1</v>
          </cell>
          <cell r="J391">
            <v>2441.1</v>
          </cell>
          <cell r="K391">
            <v>7</v>
          </cell>
          <cell r="L391" t="str">
            <v>30F360</v>
          </cell>
          <cell r="M391" t="str">
            <v>NPV</v>
          </cell>
        </row>
        <row r="392">
          <cell r="A392" t="str">
            <v>36224MKC8</v>
          </cell>
          <cell r="B392" t="str">
            <v>01 ene 2023</v>
          </cell>
          <cell r="C392" t="str">
            <v>20 dic 2001</v>
          </cell>
          <cell r="D392">
            <v>344787.34</v>
          </cell>
          <cell r="E392">
            <v>354053.49</v>
          </cell>
          <cell r="F392">
            <v>361875</v>
          </cell>
          <cell r="G392">
            <v>7821.51</v>
          </cell>
          <cell r="H392">
            <v>0</v>
          </cell>
          <cell r="I392">
            <v>2011.26</v>
          </cell>
          <cell r="J392">
            <v>2011.26</v>
          </cell>
          <cell r="K392">
            <v>7</v>
          </cell>
          <cell r="L392" t="str">
            <v>BOND</v>
          </cell>
          <cell r="M392" t="str">
            <v>NPV</v>
          </cell>
        </row>
        <row r="393">
          <cell r="A393" t="str">
            <v>36224MUJ2</v>
          </cell>
          <cell r="B393">
            <v>39326</v>
          </cell>
          <cell r="C393" t="str">
            <v>16 ago 2001</v>
          </cell>
          <cell r="D393">
            <v>7485.47</v>
          </cell>
          <cell r="E393">
            <v>7812.96</v>
          </cell>
          <cell r="F393">
            <v>8040.14</v>
          </cell>
          <cell r="G393">
            <v>227.18</v>
          </cell>
          <cell r="H393">
            <v>0</v>
          </cell>
          <cell r="I393">
            <v>46.78</v>
          </cell>
          <cell r="J393">
            <v>46.78</v>
          </cell>
          <cell r="K393">
            <v>7.5</v>
          </cell>
          <cell r="L393" t="str">
            <v>BOND</v>
          </cell>
          <cell r="M393" t="str">
            <v>NPV</v>
          </cell>
        </row>
        <row r="394">
          <cell r="A394" t="str">
            <v>36224MWQ4</v>
          </cell>
          <cell r="B394">
            <v>39356</v>
          </cell>
          <cell r="C394" t="str">
            <v>16 ago 2001</v>
          </cell>
          <cell r="D394">
            <v>47406.34</v>
          </cell>
          <cell r="E394">
            <v>49095.19</v>
          </cell>
          <cell r="F394">
            <v>50784.04</v>
          </cell>
          <cell r="G394">
            <v>1688.85</v>
          </cell>
          <cell r="H394">
            <v>0</v>
          </cell>
          <cell r="I394">
            <v>276.54000000000002</v>
          </cell>
          <cell r="J394">
            <v>276.54000000000002</v>
          </cell>
          <cell r="K394">
            <v>7</v>
          </cell>
          <cell r="L394" t="str">
            <v>BOND</v>
          </cell>
          <cell r="M394" t="str">
            <v>NPV</v>
          </cell>
        </row>
        <row r="395">
          <cell r="A395" t="str">
            <v>36224NBM4</v>
          </cell>
          <cell r="B395">
            <v>39387</v>
          </cell>
          <cell r="C395" t="str">
            <v>16 ago 2001</v>
          </cell>
          <cell r="D395">
            <v>48773.120000000003</v>
          </cell>
          <cell r="E395">
            <v>50510.66</v>
          </cell>
          <cell r="F395">
            <v>52248.2</v>
          </cell>
          <cell r="G395">
            <v>1737.54</v>
          </cell>
          <cell r="H395">
            <v>0</v>
          </cell>
          <cell r="I395">
            <v>284.51</v>
          </cell>
          <cell r="J395">
            <v>284.51</v>
          </cell>
          <cell r="K395">
            <v>7</v>
          </cell>
          <cell r="L395" t="str">
            <v>BOND</v>
          </cell>
          <cell r="M395" t="str">
            <v>NPV</v>
          </cell>
        </row>
        <row r="396">
          <cell r="A396" t="str">
            <v>36224NEY5</v>
          </cell>
          <cell r="B396" t="str">
            <v>01 ago 2007</v>
          </cell>
          <cell r="C396" t="str">
            <v>16 ago 2001</v>
          </cell>
          <cell r="D396">
            <v>46237.83</v>
          </cell>
          <cell r="E396">
            <v>48260.73</v>
          </cell>
          <cell r="F396">
            <v>49664.05</v>
          </cell>
          <cell r="G396">
            <v>1403.32</v>
          </cell>
          <cell r="H396">
            <v>0</v>
          </cell>
          <cell r="I396">
            <v>288.99</v>
          </cell>
          <cell r="J396">
            <v>288.99</v>
          </cell>
          <cell r="K396">
            <v>7.5</v>
          </cell>
          <cell r="L396" t="str">
            <v>BOND</v>
          </cell>
          <cell r="M396" t="str">
            <v>NPV</v>
          </cell>
        </row>
        <row r="397">
          <cell r="A397" t="str">
            <v>36224NF32</v>
          </cell>
          <cell r="B397" t="str">
            <v>01 ago 2007</v>
          </cell>
          <cell r="C397" t="str">
            <v>16 ago 2001</v>
          </cell>
          <cell r="D397">
            <v>48105.05</v>
          </cell>
          <cell r="E397">
            <v>50209.64</v>
          </cell>
          <cell r="F397">
            <v>51669.63</v>
          </cell>
          <cell r="G397">
            <v>1459.99</v>
          </cell>
          <cell r="H397">
            <v>0</v>
          </cell>
          <cell r="I397">
            <v>300.66000000000003</v>
          </cell>
          <cell r="J397">
            <v>300.66000000000003</v>
          </cell>
          <cell r="K397">
            <v>7.5</v>
          </cell>
          <cell r="L397" t="str">
            <v>BOND</v>
          </cell>
          <cell r="M397" t="str">
            <v>NPV</v>
          </cell>
        </row>
        <row r="398">
          <cell r="A398" t="str">
            <v>36224NFU2</v>
          </cell>
          <cell r="B398">
            <v>39387</v>
          </cell>
          <cell r="C398" t="str">
            <v>16 ago 2001</v>
          </cell>
          <cell r="D398">
            <v>135140.92000000001</v>
          </cell>
          <cell r="E398">
            <v>139955.29999999999</v>
          </cell>
          <cell r="F398">
            <v>144769.71</v>
          </cell>
          <cell r="G398">
            <v>4814.41</v>
          </cell>
          <cell r="H398">
            <v>0</v>
          </cell>
          <cell r="I398">
            <v>788.32</v>
          </cell>
          <cell r="J398">
            <v>788.32</v>
          </cell>
          <cell r="K398">
            <v>7.5</v>
          </cell>
          <cell r="L398" t="str">
            <v>BOND</v>
          </cell>
          <cell r="M398" t="str">
            <v>NPV</v>
          </cell>
        </row>
        <row r="399">
          <cell r="A399" t="str">
            <v>36224NFW8</v>
          </cell>
          <cell r="B399">
            <v>39387</v>
          </cell>
          <cell r="C399" t="str">
            <v>16 ago 2001</v>
          </cell>
          <cell r="D399">
            <v>60626.69</v>
          </cell>
          <cell r="E399">
            <v>63279.11</v>
          </cell>
          <cell r="F399">
            <v>65119.13</v>
          </cell>
          <cell r="G399">
            <v>1840.02</v>
          </cell>
          <cell r="H399">
            <v>0</v>
          </cell>
          <cell r="I399">
            <v>378.92</v>
          </cell>
          <cell r="J399">
            <v>378.92</v>
          </cell>
          <cell r="K399">
            <v>7</v>
          </cell>
          <cell r="L399" t="str">
            <v>BOND</v>
          </cell>
          <cell r="M399" t="str">
            <v>NPV</v>
          </cell>
        </row>
        <row r="400">
          <cell r="A400" t="str">
            <v>36224NLB7</v>
          </cell>
          <cell r="B400">
            <v>39387</v>
          </cell>
          <cell r="C400" t="str">
            <v>16 ago 2001</v>
          </cell>
          <cell r="D400">
            <v>25236.89</v>
          </cell>
          <cell r="E400">
            <v>26341</v>
          </cell>
          <cell r="F400">
            <v>27106.94</v>
          </cell>
          <cell r="G400">
            <v>765.94</v>
          </cell>
          <cell r="H400">
            <v>0</v>
          </cell>
          <cell r="I400">
            <v>157.72999999999999</v>
          </cell>
          <cell r="J400">
            <v>157.72999999999999</v>
          </cell>
          <cell r="K400">
            <v>7</v>
          </cell>
          <cell r="L400" t="str">
            <v>BOND</v>
          </cell>
          <cell r="M400" t="str">
            <v>NPV</v>
          </cell>
        </row>
        <row r="401">
          <cell r="A401" t="str">
            <v>36224NMC4</v>
          </cell>
          <cell r="B401" t="str">
            <v>01 ene 2008</v>
          </cell>
          <cell r="C401" t="str">
            <v>16 ago 2001</v>
          </cell>
          <cell r="D401">
            <v>45484.1</v>
          </cell>
          <cell r="E401">
            <v>47474.03</v>
          </cell>
          <cell r="F401">
            <v>48854.47</v>
          </cell>
          <cell r="G401">
            <v>1380.44</v>
          </cell>
          <cell r="H401">
            <v>0</v>
          </cell>
          <cell r="I401">
            <v>284.27999999999997</v>
          </cell>
          <cell r="J401">
            <v>284.27999999999997</v>
          </cell>
          <cell r="K401">
            <v>7.5</v>
          </cell>
          <cell r="L401" t="str">
            <v>BOND</v>
          </cell>
          <cell r="M401" t="str">
            <v>NPV</v>
          </cell>
        </row>
        <row r="402">
          <cell r="A402" t="str">
            <v>36224NMQ3</v>
          </cell>
          <cell r="B402">
            <v>39508</v>
          </cell>
          <cell r="C402" t="str">
            <v>16 ago 2001</v>
          </cell>
          <cell r="D402">
            <v>103284.17</v>
          </cell>
          <cell r="E402">
            <v>107802.85</v>
          </cell>
          <cell r="F402">
            <v>110961.28</v>
          </cell>
          <cell r="G402">
            <v>3158.43</v>
          </cell>
          <cell r="H402">
            <v>0</v>
          </cell>
          <cell r="I402">
            <v>645.53</v>
          </cell>
          <cell r="J402">
            <v>645.53</v>
          </cell>
          <cell r="K402">
            <v>7</v>
          </cell>
          <cell r="L402" t="str">
            <v>BOND</v>
          </cell>
          <cell r="M402" t="str">
            <v>NPV</v>
          </cell>
        </row>
        <row r="403">
          <cell r="A403" t="str">
            <v>36224NVK6</v>
          </cell>
          <cell r="B403">
            <v>39326</v>
          </cell>
          <cell r="C403" t="str">
            <v>16 ago 2001</v>
          </cell>
          <cell r="D403">
            <v>49986.85</v>
          </cell>
          <cell r="E403">
            <v>52173.760000000002</v>
          </cell>
          <cell r="F403">
            <v>53690.879999999997</v>
          </cell>
          <cell r="G403">
            <v>1517.12</v>
          </cell>
          <cell r="H403">
            <v>0</v>
          </cell>
          <cell r="I403">
            <v>312.42</v>
          </cell>
          <cell r="J403">
            <v>312.42</v>
          </cell>
          <cell r="K403">
            <v>7.5</v>
          </cell>
          <cell r="L403" t="str">
            <v>BOND</v>
          </cell>
          <cell r="M403" t="str">
            <v>NPV</v>
          </cell>
        </row>
        <row r="404">
          <cell r="A404" t="str">
            <v>36224P6E3</v>
          </cell>
          <cell r="B404" t="str">
            <v>01 dic 2007</v>
          </cell>
          <cell r="C404" t="str">
            <v>16 ago 2001</v>
          </cell>
          <cell r="D404">
            <v>23890.05</v>
          </cell>
          <cell r="E404">
            <v>24935.25</v>
          </cell>
          <cell r="F404">
            <v>25660.3</v>
          </cell>
          <cell r="G404">
            <v>725.05</v>
          </cell>
          <cell r="H404">
            <v>0</v>
          </cell>
          <cell r="I404">
            <v>149.31</v>
          </cell>
          <cell r="J404">
            <v>149.31</v>
          </cell>
          <cell r="K404">
            <v>7</v>
          </cell>
          <cell r="L404" t="str">
            <v>BOND</v>
          </cell>
          <cell r="M404" t="str">
            <v>NPV</v>
          </cell>
        </row>
        <row r="405">
          <cell r="A405" t="str">
            <v>36224PE95</v>
          </cell>
          <cell r="B405">
            <v>39356</v>
          </cell>
          <cell r="C405" t="str">
            <v>16 ago 2001</v>
          </cell>
          <cell r="D405">
            <v>4707.05</v>
          </cell>
          <cell r="E405">
            <v>4874.72</v>
          </cell>
          <cell r="F405">
            <v>5042.43</v>
          </cell>
          <cell r="G405">
            <v>167.71</v>
          </cell>
          <cell r="H405">
            <v>0</v>
          </cell>
          <cell r="I405">
            <v>27.46</v>
          </cell>
          <cell r="J405">
            <v>27.46</v>
          </cell>
          <cell r="K405">
            <v>7.5</v>
          </cell>
          <cell r="L405" t="str">
            <v>BOND</v>
          </cell>
          <cell r="M405" t="str">
            <v>NPV</v>
          </cell>
        </row>
        <row r="406">
          <cell r="A406" t="str">
            <v>36224PUF3</v>
          </cell>
          <cell r="B406">
            <v>39508</v>
          </cell>
          <cell r="C406" t="str">
            <v>16 ago 2001</v>
          </cell>
          <cell r="D406">
            <v>18519.689999999999</v>
          </cell>
          <cell r="E406">
            <v>19329.93</v>
          </cell>
          <cell r="F406">
            <v>19896.259999999998</v>
          </cell>
          <cell r="G406">
            <v>566.33000000000004</v>
          </cell>
          <cell r="H406">
            <v>0</v>
          </cell>
          <cell r="I406">
            <v>115.75</v>
          </cell>
          <cell r="J406">
            <v>115.75</v>
          </cell>
          <cell r="K406">
            <v>7.5</v>
          </cell>
          <cell r="L406" t="str">
            <v>BOND</v>
          </cell>
          <cell r="M406" t="str">
            <v>NPV</v>
          </cell>
        </row>
        <row r="407">
          <cell r="A407" t="str">
            <v>36224Q4Q6</v>
          </cell>
          <cell r="B407">
            <v>39692</v>
          </cell>
          <cell r="C407" t="str">
            <v>22 dic 1999</v>
          </cell>
          <cell r="D407">
            <v>17710.52</v>
          </cell>
          <cell r="E407">
            <v>17406.13</v>
          </cell>
          <cell r="F407">
            <v>18662.46</v>
          </cell>
          <cell r="G407">
            <v>1256.33</v>
          </cell>
          <cell r="H407">
            <v>0</v>
          </cell>
          <cell r="I407">
            <v>95.93</v>
          </cell>
          <cell r="J407">
            <v>95.93</v>
          </cell>
          <cell r="K407">
            <v>6.5</v>
          </cell>
          <cell r="L407" t="str">
            <v>30F360</v>
          </cell>
          <cell r="M407" t="str">
            <v>NPV</v>
          </cell>
        </row>
        <row r="408">
          <cell r="A408" t="str">
            <v>36224QCZ7</v>
          </cell>
          <cell r="B408">
            <v>39356</v>
          </cell>
          <cell r="C408" t="str">
            <v>16 ago 2001</v>
          </cell>
          <cell r="D408">
            <v>264059.84000000003</v>
          </cell>
          <cell r="E408">
            <v>275612.45</v>
          </cell>
          <cell r="F408">
            <v>283626.67</v>
          </cell>
          <cell r="G408">
            <v>8014.22</v>
          </cell>
          <cell r="H408">
            <v>0</v>
          </cell>
          <cell r="I408">
            <v>1650.37</v>
          </cell>
          <cell r="J408">
            <v>1650.37</v>
          </cell>
          <cell r="K408">
            <v>7</v>
          </cell>
          <cell r="L408" t="str">
            <v>BOND</v>
          </cell>
          <cell r="M408" t="str">
            <v>NPV</v>
          </cell>
        </row>
        <row r="409">
          <cell r="A409" t="str">
            <v>36224QDS2</v>
          </cell>
          <cell r="B409">
            <v>39387</v>
          </cell>
          <cell r="C409" t="str">
            <v>16 ago 2001</v>
          </cell>
          <cell r="D409">
            <v>63658.87</v>
          </cell>
          <cell r="E409">
            <v>65926.710000000006</v>
          </cell>
          <cell r="F409">
            <v>68194.559999999998</v>
          </cell>
          <cell r="G409">
            <v>2267.85</v>
          </cell>
          <cell r="H409">
            <v>0</v>
          </cell>
          <cell r="I409">
            <v>371.34</v>
          </cell>
          <cell r="J409">
            <v>371.34</v>
          </cell>
          <cell r="K409">
            <v>7.5</v>
          </cell>
          <cell r="L409" t="str">
            <v>BOND</v>
          </cell>
          <cell r="M409" t="str">
            <v>NPV</v>
          </cell>
        </row>
        <row r="410">
          <cell r="A410" t="str">
            <v>36224QEE2</v>
          </cell>
          <cell r="B410">
            <v>39356</v>
          </cell>
          <cell r="C410" t="str">
            <v>16 ago 2001</v>
          </cell>
          <cell r="D410">
            <v>6756.16</v>
          </cell>
          <cell r="E410">
            <v>6996.85</v>
          </cell>
          <cell r="F410">
            <v>7237.54</v>
          </cell>
          <cell r="G410">
            <v>240.69</v>
          </cell>
          <cell r="H410">
            <v>0</v>
          </cell>
          <cell r="I410">
            <v>39.409999999999997</v>
          </cell>
          <cell r="J410">
            <v>39.409999999999997</v>
          </cell>
          <cell r="K410">
            <v>7.5</v>
          </cell>
          <cell r="L410" t="str">
            <v>BOND</v>
          </cell>
          <cell r="M410" t="str">
            <v>NPV</v>
          </cell>
        </row>
        <row r="411">
          <cell r="A411" t="str">
            <v>36224QMK9</v>
          </cell>
          <cell r="B411">
            <v>39845</v>
          </cell>
          <cell r="C411" t="str">
            <v>22 dic 1999</v>
          </cell>
          <cell r="D411">
            <v>109948.81</v>
          </cell>
          <cell r="E411">
            <v>108059.05</v>
          </cell>
          <cell r="F411">
            <v>115789.29</v>
          </cell>
          <cell r="G411">
            <v>7730.24</v>
          </cell>
          <cell r="H411">
            <v>0</v>
          </cell>
          <cell r="I411">
            <v>595.55999999999995</v>
          </cell>
          <cell r="J411">
            <v>595.55999999999995</v>
          </cell>
          <cell r="K411">
            <v>6.5</v>
          </cell>
          <cell r="L411" t="str">
            <v>30F360</v>
          </cell>
          <cell r="M411" t="str">
            <v>NPV</v>
          </cell>
        </row>
        <row r="412">
          <cell r="A412" t="str">
            <v>36224QQM1</v>
          </cell>
          <cell r="B412" t="str">
            <v>01 dic 2007</v>
          </cell>
          <cell r="C412" t="str">
            <v>16 ago 2001</v>
          </cell>
          <cell r="D412">
            <v>81177.850000000006</v>
          </cell>
          <cell r="E412">
            <v>84069.81</v>
          </cell>
          <cell r="F412">
            <v>86961.77</v>
          </cell>
          <cell r="G412">
            <v>2891.96</v>
          </cell>
          <cell r="H412">
            <v>0</v>
          </cell>
          <cell r="I412">
            <v>473.54</v>
          </cell>
          <cell r="J412">
            <v>473.54</v>
          </cell>
          <cell r="K412">
            <v>7</v>
          </cell>
          <cell r="L412" t="str">
            <v>BOND</v>
          </cell>
          <cell r="M412" t="str">
            <v>NPV</v>
          </cell>
        </row>
        <row r="413">
          <cell r="A413" t="str">
            <v>36224QSW7</v>
          </cell>
          <cell r="B413">
            <v>44835</v>
          </cell>
          <cell r="C413" t="str">
            <v>20 dic 2001</v>
          </cell>
          <cell r="D413">
            <v>68191.23</v>
          </cell>
          <cell r="E413">
            <v>70023.87</v>
          </cell>
          <cell r="F413">
            <v>71570.789999999994</v>
          </cell>
          <cell r="G413">
            <v>1546.92</v>
          </cell>
          <cell r="H413">
            <v>0</v>
          </cell>
          <cell r="I413">
            <v>397.78</v>
          </cell>
          <cell r="J413">
            <v>397.78</v>
          </cell>
          <cell r="K413">
            <v>7</v>
          </cell>
          <cell r="L413" t="str">
            <v>BOND</v>
          </cell>
          <cell r="M413" t="str">
            <v>NPV</v>
          </cell>
        </row>
        <row r="414">
          <cell r="A414" t="str">
            <v>36224QUG9</v>
          </cell>
          <cell r="B414">
            <v>39387</v>
          </cell>
          <cell r="C414" t="str">
            <v>16 ago 2001</v>
          </cell>
          <cell r="D414">
            <v>8458.2099999999991</v>
          </cell>
          <cell r="E414">
            <v>8759.5300000000007</v>
          </cell>
          <cell r="F414">
            <v>9060.86</v>
          </cell>
          <cell r="G414">
            <v>301.33</v>
          </cell>
          <cell r="H414">
            <v>0</v>
          </cell>
          <cell r="I414">
            <v>49.34</v>
          </cell>
          <cell r="J414">
            <v>49.34</v>
          </cell>
          <cell r="K414">
            <v>7</v>
          </cell>
          <cell r="L414" t="str">
            <v>BOND</v>
          </cell>
          <cell r="M414" t="str">
            <v>NPV</v>
          </cell>
        </row>
        <row r="415">
          <cell r="A415" t="str">
            <v>36224QWX0</v>
          </cell>
          <cell r="B415">
            <v>39356</v>
          </cell>
          <cell r="C415" t="str">
            <v>16 ago 2001</v>
          </cell>
          <cell r="D415">
            <v>35485.279999999999</v>
          </cell>
          <cell r="E415">
            <v>37037.769999999997</v>
          </cell>
          <cell r="F415">
            <v>38114.74</v>
          </cell>
          <cell r="G415">
            <v>1076.97</v>
          </cell>
          <cell r="H415">
            <v>0</v>
          </cell>
          <cell r="I415">
            <v>221.78</v>
          </cell>
          <cell r="J415">
            <v>221.78</v>
          </cell>
          <cell r="K415">
            <v>7</v>
          </cell>
          <cell r="L415" t="str">
            <v>BOND</v>
          </cell>
          <cell r="M415" t="str">
            <v>NPV</v>
          </cell>
        </row>
        <row r="416">
          <cell r="A416" t="str">
            <v>36224QXB7</v>
          </cell>
          <cell r="B416">
            <v>39387</v>
          </cell>
          <cell r="C416" t="str">
            <v>16 ago 2001</v>
          </cell>
          <cell r="D416">
            <v>29588.62</v>
          </cell>
          <cell r="E416">
            <v>30883.13</v>
          </cell>
          <cell r="F416">
            <v>31781.14</v>
          </cell>
          <cell r="G416">
            <v>898.01</v>
          </cell>
          <cell r="H416">
            <v>0</v>
          </cell>
          <cell r="I416">
            <v>184.93</v>
          </cell>
          <cell r="J416">
            <v>184.93</v>
          </cell>
          <cell r="K416">
            <v>7</v>
          </cell>
          <cell r="L416" t="str">
            <v>BOND</v>
          </cell>
          <cell r="M416" t="str">
            <v>NPV</v>
          </cell>
        </row>
        <row r="417">
          <cell r="A417" t="str">
            <v>36224QXC5</v>
          </cell>
          <cell r="B417">
            <v>39356</v>
          </cell>
          <cell r="C417" t="str">
            <v>16 ago 2001</v>
          </cell>
          <cell r="D417">
            <v>7029.96</v>
          </cell>
          <cell r="E417">
            <v>7280.4</v>
          </cell>
          <cell r="F417">
            <v>7530.84</v>
          </cell>
          <cell r="G417">
            <v>250.44</v>
          </cell>
          <cell r="H417">
            <v>0</v>
          </cell>
          <cell r="I417">
            <v>41.01</v>
          </cell>
          <cell r="J417">
            <v>41.01</v>
          </cell>
          <cell r="K417">
            <v>7.5</v>
          </cell>
          <cell r="L417" t="str">
            <v>BOND</v>
          </cell>
          <cell r="M417" t="str">
            <v>NPV</v>
          </cell>
        </row>
        <row r="418">
          <cell r="A418" t="str">
            <v>36224QXJ0</v>
          </cell>
          <cell r="B418">
            <v>39387</v>
          </cell>
          <cell r="C418" t="str">
            <v>16 ago 2001</v>
          </cell>
          <cell r="D418">
            <v>64829.98</v>
          </cell>
          <cell r="E418">
            <v>67139.53</v>
          </cell>
          <cell r="F418">
            <v>69449.119999999995</v>
          </cell>
          <cell r="G418">
            <v>2309.59</v>
          </cell>
          <cell r="H418">
            <v>0</v>
          </cell>
          <cell r="I418">
            <v>378.17</v>
          </cell>
          <cell r="J418">
            <v>378.17</v>
          </cell>
          <cell r="K418">
            <v>7</v>
          </cell>
          <cell r="L418" t="str">
            <v>BOND</v>
          </cell>
          <cell r="M418" t="str">
            <v>NPV</v>
          </cell>
        </row>
        <row r="419">
          <cell r="A419" t="str">
            <v>36224QZ90</v>
          </cell>
          <cell r="B419" t="str">
            <v>01 abr 2008</v>
          </cell>
          <cell r="C419" t="str">
            <v>16 ago 2001</v>
          </cell>
          <cell r="D419">
            <v>124291.43</v>
          </cell>
          <cell r="E419">
            <v>129729.19</v>
          </cell>
          <cell r="F419">
            <v>133530.01</v>
          </cell>
          <cell r="G419">
            <v>3800.82</v>
          </cell>
          <cell r="H419">
            <v>0</v>
          </cell>
          <cell r="I419">
            <v>776.82</v>
          </cell>
          <cell r="J419">
            <v>776.82</v>
          </cell>
          <cell r="K419">
            <v>7.5</v>
          </cell>
          <cell r="L419" t="str">
            <v>BOND</v>
          </cell>
          <cell r="M419" t="str">
            <v>NPV</v>
          </cell>
        </row>
        <row r="420">
          <cell r="A420" t="str">
            <v>36224QZD1</v>
          </cell>
          <cell r="B420">
            <v>39479</v>
          </cell>
          <cell r="C420" t="str">
            <v>16 ago 2001</v>
          </cell>
          <cell r="D420">
            <v>7394.59</v>
          </cell>
          <cell r="E420">
            <v>7718.1</v>
          </cell>
          <cell r="F420">
            <v>7944.23</v>
          </cell>
          <cell r="G420">
            <v>226.13</v>
          </cell>
          <cell r="H420">
            <v>0</v>
          </cell>
          <cell r="I420">
            <v>46.22</v>
          </cell>
          <cell r="J420">
            <v>46.22</v>
          </cell>
          <cell r="K420">
            <v>7</v>
          </cell>
          <cell r="L420" t="str">
            <v>BOND</v>
          </cell>
          <cell r="M420" t="str">
            <v>NPV</v>
          </cell>
        </row>
        <row r="421">
          <cell r="A421" t="str">
            <v>36224QZG4</v>
          </cell>
          <cell r="B421">
            <v>39508</v>
          </cell>
          <cell r="C421" t="str">
            <v>16 ago 2001</v>
          </cell>
          <cell r="D421">
            <v>132336.9</v>
          </cell>
          <cell r="E421">
            <v>137051.39000000001</v>
          </cell>
          <cell r="F421">
            <v>141765.9</v>
          </cell>
          <cell r="G421">
            <v>4714.51</v>
          </cell>
          <cell r="H421">
            <v>0</v>
          </cell>
          <cell r="I421">
            <v>771.97</v>
          </cell>
          <cell r="J421">
            <v>771.97</v>
          </cell>
          <cell r="K421">
            <v>7.5</v>
          </cell>
          <cell r="L421" t="str">
            <v>BOND</v>
          </cell>
          <cell r="M421" t="str">
            <v>NPV</v>
          </cell>
        </row>
        <row r="422">
          <cell r="A422" t="str">
            <v>36224QZS8</v>
          </cell>
          <cell r="B422">
            <v>39508</v>
          </cell>
          <cell r="C422" t="str">
            <v>16 ago 2001</v>
          </cell>
          <cell r="D422">
            <v>22070.62</v>
          </cell>
          <cell r="E422">
            <v>23036.21</v>
          </cell>
          <cell r="F422">
            <v>23711.13</v>
          </cell>
          <cell r="G422">
            <v>674.92</v>
          </cell>
          <cell r="H422">
            <v>0</v>
          </cell>
          <cell r="I422">
            <v>137.94</v>
          </cell>
          <cell r="J422">
            <v>137.94</v>
          </cell>
          <cell r="K422">
            <v>7.5</v>
          </cell>
          <cell r="L422" t="str">
            <v>BOND</v>
          </cell>
          <cell r="M422" t="str">
            <v>NPV</v>
          </cell>
        </row>
        <row r="423">
          <cell r="A423" t="str">
            <v>36224R4D3</v>
          </cell>
          <cell r="B423">
            <v>39479</v>
          </cell>
          <cell r="C423" t="str">
            <v>16 ago 2001</v>
          </cell>
          <cell r="D423">
            <v>58583.97</v>
          </cell>
          <cell r="E423">
            <v>60671.02</v>
          </cell>
          <cell r="F423">
            <v>62758.080000000002</v>
          </cell>
          <cell r="G423">
            <v>2087.06</v>
          </cell>
          <cell r="H423">
            <v>0</v>
          </cell>
          <cell r="I423">
            <v>341.74</v>
          </cell>
          <cell r="J423">
            <v>341.74</v>
          </cell>
          <cell r="K423">
            <v>7.5</v>
          </cell>
          <cell r="L423" t="str">
            <v>BOND</v>
          </cell>
          <cell r="M423" t="str">
            <v>NPV</v>
          </cell>
        </row>
        <row r="424">
          <cell r="A424" t="str">
            <v>36224RCR3</v>
          </cell>
          <cell r="B424">
            <v>39387</v>
          </cell>
          <cell r="C424" t="str">
            <v>16 ago 2001</v>
          </cell>
          <cell r="D424">
            <v>57974.93</v>
          </cell>
          <cell r="E424">
            <v>60040.29</v>
          </cell>
          <cell r="F424">
            <v>62105.64</v>
          </cell>
          <cell r="G424">
            <v>2065.35</v>
          </cell>
          <cell r="H424">
            <v>0</v>
          </cell>
          <cell r="I424">
            <v>338.19</v>
          </cell>
          <cell r="J424">
            <v>338.19</v>
          </cell>
          <cell r="K424">
            <v>7</v>
          </cell>
          <cell r="L424" t="str">
            <v>BOND</v>
          </cell>
          <cell r="M424" t="str">
            <v>NPV</v>
          </cell>
        </row>
        <row r="425">
          <cell r="A425" t="str">
            <v>36224RE34</v>
          </cell>
          <cell r="B425">
            <v>39356</v>
          </cell>
          <cell r="C425" t="str">
            <v>16 ago 2001</v>
          </cell>
          <cell r="D425">
            <v>5968.08</v>
          </cell>
          <cell r="E425">
            <v>6180.7</v>
          </cell>
          <cell r="F425">
            <v>6393.31</v>
          </cell>
          <cell r="G425">
            <v>212.61</v>
          </cell>
          <cell r="H425">
            <v>0</v>
          </cell>
          <cell r="I425">
            <v>34.81</v>
          </cell>
          <cell r="J425">
            <v>34.81</v>
          </cell>
          <cell r="K425">
            <v>7</v>
          </cell>
          <cell r="L425" t="str">
            <v>BOND</v>
          </cell>
          <cell r="M425" t="str">
            <v>NPV</v>
          </cell>
        </row>
        <row r="426">
          <cell r="A426" t="str">
            <v>36224RFP4</v>
          </cell>
          <cell r="B426">
            <v>39387</v>
          </cell>
          <cell r="C426" t="str">
            <v>16 ago 2001</v>
          </cell>
          <cell r="D426">
            <v>89307.26</v>
          </cell>
          <cell r="E426">
            <v>93214.43</v>
          </cell>
          <cell r="F426">
            <v>95924.93</v>
          </cell>
          <cell r="G426">
            <v>2710.5</v>
          </cell>
          <cell r="H426">
            <v>0</v>
          </cell>
          <cell r="I426">
            <v>558.16999999999996</v>
          </cell>
          <cell r="J426">
            <v>558.16999999999996</v>
          </cell>
          <cell r="K426">
            <v>7</v>
          </cell>
          <cell r="L426" t="str">
            <v>BOND</v>
          </cell>
          <cell r="M426" t="str">
            <v>NPV</v>
          </cell>
        </row>
        <row r="427">
          <cell r="A427" t="str">
            <v>36224RGC2</v>
          </cell>
          <cell r="B427" t="str">
            <v>01 ago 2007</v>
          </cell>
          <cell r="C427" t="str">
            <v>16 ago 2001</v>
          </cell>
          <cell r="D427">
            <v>51975.03</v>
          </cell>
          <cell r="E427">
            <v>54248.93</v>
          </cell>
          <cell r="F427">
            <v>55826.38</v>
          </cell>
          <cell r="G427">
            <v>1577.45</v>
          </cell>
          <cell r="H427">
            <v>0</v>
          </cell>
          <cell r="I427">
            <v>324.83999999999997</v>
          </cell>
          <cell r="J427">
            <v>324.83999999999997</v>
          </cell>
          <cell r="K427">
            <v>7.5</v>
          </cell>
          <cell r="L427" t="str">
            <v>BOND</v>
          </cell>
          <cell r="M427" t="str">
            <v>NPV</v>
          </cell>
        </row>
        <row r="428">
          <cell r="A428" t="str">
            <v>36224RS39</v>
          </cell>
          <cell r="B428">
            <v>39326</v>
          </cell>
          <cell r="C428" t="str">
            <v>16 ago 2001</v>
          </cell>
          <cell r="D428">
            <v>88584.48</v>
          </cell>
          <cell r="E428">
            <v>92460.05</v>
          </cell>
          <cell r="F428">
            <v>95148.59</v>
          </cell>
          <cell r="G428">
            <v>2688.54</v>
          </cell>
          <cell r="H428">
            <v>0</v>
          </cell>
          <cell r="I428">
            <v>553.65</v>
          </cell>
          <cell r="J428">
            <v>553.65</v>
          </cell>
          <cell r="K428">
            <v>7.5</v>
          </cell>
          <cell r="L428" t="str">
            <v>BOND</v>
          </cell>
          <cell r="M428" t="str">
            <v>NPV</v>
          </cell>
        </row>
        <row r="429">
          <cell r="A429" t="str">
            <v>36224RW91</v>
          </cell>
          <cell r="B429">
            <v>39600</v>
          </cell>
          <cell r="C429">
            <v>36573</v>
          </cell>
          <cell r="D429">
            <v>208460.29</v>
          </cell>
          <cell r="E429">
            <v>205789.4</v>
          </cell>
          <cell r="F429">
            <v>223313.09</v>
          </cell>
          <cell r="G429">
            <v>17523.689999999999</v>
          </cell>
          <cell r="H429">
            <v>0</v>
          </cell>
          <cell r="I429">
            <v>1216.02</v>
          </cell>
          <cell r="J429">
            <v>1216.02</v>
          </cell>
          <cell r="K429">
            <v>7</v>
          </cell>
          <cell r="L429" t="str">
            <v>30F360</v>
          </cell>
          <cell r="M429" t="str">
            <v>NPV</v>
          </cell>
        </row>
        <row r="430">
          <cell r="A430" t="str">
            <v>36224SHX3</v>
          </cell>
          <cell r="B430" t="str">
            <v>01 abr 2008</v>
          </cell>
          <cell r="C430" t="str">
            <v>16 ago 2001</v>
          </cell>
          <cell r="D430">
            <v>95265.47</v>
          </cell>
          <cell r="E430">
            <v>99433.34</v>
          </cell>
          <cell r="F430">
            <v>102346.55</v>
          </cell>
          <cell r="G430">
            <v>2913.21</v>
          </cell>
          <cell r="H430">
            <v>0</v>
          </cell>
          <cell r="I430">
            <v>595.41</v>
          </cell>
          <cell r="J430">
            <v>595.41</v>
          </cell>
          <cell r="K430">
            <v>7.5</v>
          </cell>
          <cell r="L430" t="str">
            <v>BOND</v>
          </cell>
          <cell r="M430" t="str">
            <v>NPV</v>
          </cell>
        </row>
        <row r="431">
          <cell r="A431" t="str">
            <v>36224SJE3</v>
          </cell>
          <cell r="B431">
            <v>39569</v>
          </cell>
          <cell r="C431" t="str">
            <v>16 ago 2001</v>
          </cell>
          <cell r="D431">
            <v>34853.89</v>
          </cell>
          <cell r="E431">
            <v>35747</v>
          </cell>
          <cell r="F431">
            <v>36727.29</v>
          </cell>
          <cell r="G431">
            <v>980.29</v>
          </cell>
          <cell r="H431">
            <v>0</v>
          </cell>
          <cell r="I431">
            <v>188.79</v>
          </cell>
          <cell r="J431">
            <v>188.79</v>
          </cell>
          <cell r="K431">
            <v>6.5</v>
          </cell>
          <cell r="L431" t="str">
            <v>BOND</v>
          </cell>
          <cell r="M431" t="str">
            <v>NPV</v>
          </cell>
        </row>
        <row r="432">
          <cell r="A432" t="str">
            <v>36224SL26</v>
          </cell>
          <cell r="B432" t="str">
            <v>01 abr 2008</v>
          </cell>
          <cell r="C432" t="str">
            <v>16 ago 2001</v>
          </cell>
          <cell r="D432">
            <v>30069.66</v>
          </cell>
          <cell r="E432">
            <v>31385.200000000001</v>
          </cell>
          <cell r="F432">
            <v>32304.74</v>
          </cell>
          <cell r="G432">
            <v>919.54</v>
          </cell>
          <cell r="H432">
            <v>0</v>
          </cell>
          <cell r="I432">
            <v>187.94</v>
          </cell>
          <cell r="J432">
            <v>187.94</v>
          </cell>
          <cell r="K432">
            <v>7.5</v>
          </cell>
          <cell r="L432" t="str">
            <v>BOND</v>
          </cell>
          <cell r="M432" t="str">
            <v>NPV</v>
          </cell>
        </row>
        <row r="433">
          <cell r="A433" t="str">
            <v>36224SM41</v>
          </cell>
          <cell r="B433">
            <v>39600</v>
          </cell>
          <cell r="C433">
            <v>36573</v>
          </cell>
          <cell r="D433">
            <v>158970.54999999999</v>
          </cell>
          <cell r="E433">
            <v>156933.74</v>
          </cell>
          <cell r="F433">
            <v>170297.2</v>
          </cell>
          <cell r="G433">
            <v>13363.46</v>
          </cell>
          <cell r="H433">
            <v>0</v>
          </cell>
          <cell r="I433">
            <v>927.33</v>
          </cell>
          <cell r="J433">
            <v>927.33</v>
          </cell>
          <cell r="K433">
            <v>7</v>
          </cell>
          <cell r="L433" t="str">
            <v>30F360</v>
          </cell>
          <cell r="M433" t="str">
            <v>NPV</v>
          </cell>
        </row>
        <row r="434">
          <cell r="A434" t="str">
            <v>36224SMM1</v>
          </cell>
          <cell r="B434">
            <v>39569</v>
          </cell>
          <cell r="C434">
            <v>36573</v>
          </cell>
          <cell r="D434">
            <v>139961.26999999999</v>
          </cell>
          <cell r="E434">
            <v>138168.01</v>
          </cell>
          <cell r="F434">
            <v>149933.51</v>
          </cell>
          <cell r="G434">
            <v>11765.5</v>
          </cell>
          <cell r="H434">
            <v>0</v>
          </cell>
          <cell r="I434">
            <v>816.44</v>
          </cell>
          <cell r="J434">
            <v>816.44</v>
          </cell>
          <cell r="K434">
            <v>7</v>
          </cell>
          <cell r="L434" t="str">
            <v>30F360</v>
          </cell>
          <cell r="M434" t="str">
            <v>NPV</v>
          </cell>
        </row>
        <row r="435">
          <cell r="A435" t="str">
            <v>36224SV58</v>
          </cell>
          <cell r="B435">
            <v>39600</v>
          </cell>
          <cell r="C435">
            <v>36573</v>
          </cell>
          <cell r="D435">
            <v>130459.68</v>
          </cell>
          <cell r="E435">
            <v>128788.17</v>
          </cell>
          <cell r="F435">
            <v>139754.93</v>
          </cell>
          <cell r="G435">
            <v>10966.76</v>
          </cell>
          <cell r="H435">
            <v>0</v>
          </cell>
          <cell r="I435">
            <v>761.01</v>
          </cell>
          <cell r="J435">
            <v>761.01</v>
          </cell>
          <cell r="K435">
            <v>7</v>
          </cell>
          <cell r="L435" t="str">
            <v>30F360</v>
          </cell>
          <cell r="M435" t="str">
            <v>NPV</v>
          </cell>
        </row>
        <row r="436">
          <cell r="A436" t="str">
            <v>36224SYP1</v>
          </cell>
          <cell r="B436">
            <v>39569</v>
          </cell>
          <cell r="C436">
            <v>36573</v>
          </cell>
          <cell r="D436">
            <v>191765.06</v>
          </cell>
          <cell r="E436">
            <v>189308.08</v>
          </cell>
          <cell r="F436">
            <v>205428.32</v>
          </cell>
          <cell r="G436">
            <v>16120.24</v>
          </cell>
          <cell r="H436">
            <v>0</v>
          </cell>
          <cell r="I436">
            <v>1118.6300000000001</v>
          </cell>
          <cell r="J436">
            <v>1118.6300000000001</v>
          </cell>
          <cell r="K436">
            <v>7</v>
          </cell>
          <cell r="L436" t="str">
            <v>30F360</v>
          </cell>
          <cell r="M436" t="str">
            <v>NPV</v>
          </cell>
        </row>
        <row r="437">
          <cell r="A437" t="str">
            <v>36224SZX3</v>
          </cell>
          <cell r="B437">
            <v>39600</v>
          </cell>
          <cell r="C437">
            <v>36573</v>
          </cell>
          <cell r="D437">
            <v>520222.53</v>
          </cell>
          <cell r="E437">
            <v>513557.15</v>
          </cell>
          <cell r="F437">
            <v>557288.39</v>
          </cell>
          <cell r="G437">
            <v>43731.24</v>
          </cell>
          <cell r="H437">
            <v>0</v>
          </cell>
          <cell r="I437">
            <v>3034.63</v>
          </cell>
          <cell r="J437">
            <v>3034.63</v>
          </cell>
          <cell r="K437">
            <v>7</v>
          </cell>
          <cell r="L437" t="str">
            <v>30F360</v>
          </cell>
          <cell r="M437" t="str">
            <v>NPV</v>
          </cell>
        </row>
        <row r="438">
          <cell r="A438" t="str">
            <v>36224T2N9</v>
          </cell>
          <cell r="B438" t="str">
            <v>01 dic 2007</v>
          </cell>
          <cell r="C438">
            <v>36573</v>
          </cell>
          <cell r="D438">
            <v>296880.62</v>
          </cell>
          <cell r="E438">
            <v>293076.84000000003</v>
          </cell>
          <cell r="F438">
            <v>318033.36</v>
          </cell>
          <cell r="G438">
            <v>24956.52</v>
          </cell>
          <cell r="H438">
            <v>0</v>
          </cell>
          <cell r="I438">
            <v>1731.8</v>
          </cell>
          <cell r="J438">
            <v>1731.8</v>
          </cell>
          <cell r="K438">
            <v>7</v>
          </cell>
          <cell r="L438" t="str">
            <v>30F360</v>
          </cell>
          <cell r="M438" t="str">
            <v>NPV</v>
          </cell>
        </row>
        <row r="439">
          <cell r="A439" t="str">
            <v>36224TNB2</v>
          </cell>
          <cell r="B439">
            <v>44866</v>
          </cell>
          <cell r="C439" t="str">
            <v>20 dic 2001</v>
          </cell>
          <cell r="D439">
            <v>61105</v>
          </cell>
          <cell r="E439">
            <v>62747.19</v>
          </cell>
          <cell r="F439">
            <v>64133.36</v>
          </cell>
          <cell r="G439">
            <v>1386.17</v>
          </cell>
          <cell r="H439">
            <v>0</v>
          </cell>
          <cell r="I439">
            <v>356.45</v>
          </cell>
          <cell r="J439">
            <v>356.45</v>
          </cell>
          <cell r="K439">
            <v>7</v>
          </cell>
          <cell r="L439" t="str">
            <v>BOND</v>
          </cell>
          <cell r="M439" t="str">
            <v>NPV</v>
          </cell>
        </row>
        <row r="440">
          <cell r="A440" t="str">
            <v>36224TT26</v>
          </cell>
          <cell r="B440">
            <v>39387</v>
          </cell>
          <cell r="C440" t="str">
            <v>16 ago 2001</v>
          </cell>
          <cell r="D440">
            <v>21381.87</v>
          </cell>
          <cell r="E440">
            <v>22317.32</v>
          </cell>
          <cell r="F440">
            <v>22966.27</v>
          </cell>
          <cell r="G440">
            <v>648.95000000000005</v>
          </cell>
          <cell r="H440">
            <v>0</v>
          </cell>
          <cell r="I440">
            <v>133.63999999999999</v>
          </cell>
          <cell r="J440">
            <v>133.63999999999999</v>
          </cell>
          <cell r="K440">
            <v>7</v>
          </cell>
          <cell r="L440" t="str">
            <v>BOND</v>
          </cell>
          <cell r="M440" t="str">
            <v>NPV</v>
          </cell>
        </row>
        <row r="441">
          <cell r="A441" t="str">
            <v>36224TVW7</v>
          </cell>
          <cell r="B441" t="str">
            <v>01 dic 2007</v>
          </cell>
          <cell r="C441" t="str">
            <v>16 ago 2001</v>
          </cell>
          <cell r="D441">
            <v>84696.16</v>
          </cell>
          <cell r="E441">
            <v>88401.61</v>
          </cell>
          <cell r="F441">
            <v>90972.15</v>
          </cell>
          <cell r="G441">
            <v>2570.54</v>
          </cell>
          <cell r="H441">
            <v>0</v>
          </cell>
          <cell r="I441">
            <v>529.35</v>
          </cell>
          <cell r="J441">
            <v>529.35</v>
          </cell>
          <cell r="K441">
            <v>7.5</v>
          </cell>
          <cell r="L441" t="str">
            <v>BOND</v>
          </cell>
          <cell r="M441" t="str">
            <v>NPV</v>
          </cell>
        </row>
        <row r="442">
          <cell r="A442" t="str">
            <v>36224TWW6</v>
          </cell>
          <cell r="B442">
            <v>44866</v>
          </cell>
          <cell r="C442" t="str">
            <v>20 dic 2001</v>
          </cell>
          <cell r="D442">
            <v>8866.5400000000009</v>
          </cell>
          <cell r="E442">
            <v>9104.82</v>
          </cell>
          <cell r="F442">
            <v>9305.9699999999993</v>
          </cell>
          <cell r="G442">
            <v>201.15</v>
          </cell>
          <cell r="H442">
            <v>0</v>
          </cell>
          <cell r="I442">
            <v>51.72</v>
          </cell>
          <cell r="J442">
            <v>51.72</v>
          </cell>
          <cell r="K442">
            <v>7</v>
          </cell>
          <cell r="L442" t="str">
            <v>BOND</v>
          </cell>
          <cell r="M442" t="str">
            <v>NPV</v>
          </cell>
        </row>
        <row r="443">
          <cell r="A443" t="str">
            <v>36224TZY9</v>
          </cell>
          <cell r="B443" t="str">
            <v>01 dic 2007</v>
          </cell>
          <cell r="C443" t="str">
            <v>16 ago 2001</v>
          </cell>
          <cell r="D443">
            <v>33560.51</v>
          </cell>
          <cell r="E443">
            <v>34756.11</v>
          </cell>
          <cell r="F443">
            <v>35951.699999999997</v>
          </cell>
          <cell r="G443">
            <v>1195.5899999999999</v>
          </cell>
          <cell r="H443">
            <v>0</v>
          </cell>
          <cell r="I443">
            <v>195.77</v>
          </cell>
          <cell r="J443">
            <v>195.77</v>
          </cell>
          <cell r="K443">
            <v>7.5</v>
          </cell>
          <cell r="L443" t="str">
            <v>BOND</v>
          </cell>
          <cell r="M443" t="str">
            <v>NPV</v>
          </cell>
        </row>
        <row r="444">
          <cell r="A444" t="str">
            <v>36224TZZ6</v>
          </cell>
          <cell r="B444" t="str">
            <v>01 dic 2007</v>
          </cell>
          <cell r="C444" t="str">
            <v>16 ago 2001</v>
          </cell>
          <cell r="D444">
            <v>69763.98</v>
          </cell>
          <cell r="E444">
            <v>72249.31</v>
          </cell>
          <cell r="F444">
            <v>74734.66</v>
          </cell>
          <cell r="G444">
            <v>2485.35</v>
          </cell>
          <cell r="H444">
            <v>0</v>
          </cell>
          <cell r="I444">
            <v>406.96</v>
          </cell>
          <cell r="J444">
            <v>406.96</v>
          </cell>
          <cell r="K444">
            <v>7</v>
          </cell>
          <cell r="L444" t="str">
            <v>BOND</v>
          </cell>
          <cell r="M444" t="str">
            <v>NPV</v>
          </cell>
        </row>
        <row r="445">
          <cell r="A445" t="str">
            <v>36224UDV6</v>
          </cell>
          <cell r="B445" t="str">
            <v>01 ene 2008</v>
          </cell>
          <cell r="C445" t="str">
            <v>16 ago 2001</v>
          </cell>
          <cell r="D445">
            <v>65311.45</v>
          </cell>
          <cell r="E445">
            <v>68168.820000000007</v>
          </cell>
          <cell r="F445">
            <v>70151.03</v>
          </cell>
          <cell r="G445">
            <v>1982.21</v>
          </cell>
          <cell r="H445">
            <v>0</v>
          </cell>
          <cell r="I445">
            <v>408.2</v>
          </cell>
          <cell r="J445">
            <v>408.2</v>
          </cell>
          <cell r="K445">
            <v>7.5</v>
          </cell>
          <cell r="L445" t="str">
            <v>BOND</v>
          </cell>
          <cell r="M445" t="str">
            <v>NPV</v>
          </cell>
        </row>
        <row r="446">
          <cell r="A446" t="str">
            <v>36224UHV2</v>
          </cell>
          <cell r="B446" t="str">
            <v>01 abr 2008</v>
          </cell>
          <cell r="C446">
            <v>36573</v>
          </cell>
          <cell r="D446">
            <v>226256.16</v>
          </cell>
          <cell r="E446">
            <v>223357.26</v>
          </cell>
          <cell r="F446">
            <v>242376.91</v>
          </cell>
          <cell r="G446">
            <v>19019.650000000001</v>
          </cell>
          <cell r="H446">
            <v>0</v>
          </cell>
          <cell r="I446">
            <v>1319.83</v>
          </cell>
          <cell r="J446">
            <v>1319.83</v>
          </cell>
          <cell r="K446">
            <v>7</v>
          </cell>
          <cell r="L446" t="str">
            <v>30F360</v>
          </cell>
          <cell r="M446" t="str">
            <v>NPV</v>
          </cell>
        </row>
        <row r="447">
          <cell r="A447" t="str">
            <v>36224UT23</v>
          </cell>
          <cell r="B447" t="str">
            <v>01 dic 2007</v>
          </cell>
          <cell r="C447">
            <v>36573</v>
          </cell>
          <cell r="D447">
            <v>276093.09000000003</v>
          </cell>
          <cell r="E447">
            <v>272555.64</v>
          </cell>
          <cell r="F447">
            <v>295764.71999999997</v>
          </cell>
          <cell r="G447">
            <v>23209.08</v>
          </cell>
          <cell r="H447">
            <v>0</v>
          </cell>
          <cell r="I447">
            <v>1610.54</v>
          </cell>
          <cell r="J447">
            <v>1610.54</v>
          </cell>
          <cell r="K447">
            <v>7</v>
          </cell>
          <cell r="L447" t="str">
            <v>30F360</v>
          </cell>
          <cell r="M447" t="str">
            <v>NPV</v>
          </cell>
        </row>
        <row r="448">
          <cell r="A448" t="str">
            <v>36224UU47</v>
          </cell>
          <cell r="B448">
            <v>44866</v>
          </cell>
          <cell r="C448" t="str">
            <v>20 dic 2001</v>
          </cell>
          <cell r="D448">
            <v>683388.4</v>
          </cell>
          <cell r="E448">
            <v>701754.47</v>
          </cell>
          <cell r="F448">
            <v>717257.13</v>
          </cell>
          <cell r="G448">
            <v>15502.66</v>
          </cell>
          <cell r="H448">
            <v>0</v>
          </cell>
          <cell r="I448">
            <v>3986.43</v>
          </cell>
          <cell r="J448">
            <v>3986.43</v>
          </cell>
          <cell r="K448">
            <v>7</v>
          </cell>
          <cell r="L448" t="str">
            <v>BOND</v>
          </cell>
          <cell r="M448" t="str">
            <v>NPV</v>
          </cell>
        </row>
        <row r="449">
          <cell r="A449" t="str">
            <v>36224UZ42</v>
          </cell>
          <cell r="B449">
            <v>39600</v>
          </cell>
          <cell r="C449">
            <v>36573</v>
          </cell>
          <cell r="D449">
            <v>148721.49</v>
          </cell>
          <cell r="E449">
            <v>146816.01</v>
          </cell>
          <cell r="F449">
            <v>159317.9</v>
          </cell>
          <cell r="G449">
            <v>12501.89</v>
          </cell>
          <cell r="H449">
            <v>0</v>
          </cell>
          <cell r="I449">
            <v>867.54</v>
          </cell>
          <cell r="J449">
            <v>867.54</v>
          </cell>
          <cell r="K449">
            <v>7</v>
          </cell>
          <cell r="L449" t="str">
            <v>30F360</v>
          </cell>
          <cell r="M449" t="str">
            <v>NPV</v>
          </cell>
        </row>
        <row r="450">
          <cell r="A450" t="str">
            <v>36224UZ59</v>
          </cell>
          <cell r="B450">
            <v>39600</v>
          </cell>
          <cell r="C450">
            <v>36573</v>
          </cell>
          <cell r="D450">
            <v>250000.01</v>
          </cell>
          <cell r="E450">
            <v>246796.89</v>
          </cell>
          <cell r="F450">
            <v>267812.51</v>
          </cell>
          <cell r="G450">
            <v>21015.62</v>
          </cell>
          <cell r="H450">
            <v>0</v>
          </cell>
          <cell r="I450">
            <v>1458.33</v>
          </cell>
          <cell r="J450">
            <v>1458.33</v>
          </cell>
          <cell r="K450">
            <v>7</v>
          </cell>
          <cell r="L450" t="str">
            <v>30F360</v>
          </cell>
          <cell r="M450" t="str">
            <v>NPV</v>
          </cell>
        </row>
        <row r="451">
          <cell r="A451" t="str">
            <v>36224UZB6</v>
          </cell>
          <cell r="B451">
            <v>39508</v>
          </cell>
          <cell r="C451" t="str">
            <v>16 ago 2001</v>
          </cell>
          <cell r="D451">
            <v>18250.64</v>
          </cell>
          <cell r="E451">
            <v>19049.099999999999</v>
          </cell>
          <cell r="F451">
            <v>19607.21</v>
          </cell>
          <cell r="G451">
            <v>558.11</v>
          </cell>
          <cell r="H451">
            <v>0</v>
          </cell>
          <cell r="I451">
            <v>114.07</v>
          </cell>
          <cell r="J451">
            <v>114.07</v>
          </cell>
          <cell r="K451">
            <v>7</v>
          </cell>
          <cell r="L451" t="str">
            <v>BOND</v>
          </cell>
          <cell r="M451" t="str">
            <v>NPV</v>
          </cell>
        </row>
        <row r="452">
          <cell r="A452" t="str">
            <v>36224V4Y8</v>
          </cell>
          <cell r="B452">
            <v>39356</v>
          </cell>
          <cell r="C452" t="str">
            <v>16 ago 2001</v>
          </cell>
          <cell r="D452">
            <v>5410.79</v>
          </cell>
          <cell r="E452">
            <v>5603.54</v>
          </cell>
          <cell r="F452">
            <v>5796.31</v>
          </cell>
          <cell r="G452">
            <v>192.77</v>
          </cell>
          <cell r="H452">
            <v>0</v>
          </cell>
          <cell r="I452">
            <v>31.56</v>
          </cell>
          <cell r="J452">
            <v>31.56</v>
          </cell>
          <cell r="K452">
            <v>7</v>
          </cell>
          <cell r="L452" t="str">
            <v>BOND</v>
          </cell>
          <cell r="M452" t="str">
            <v>NPV</v>
          </cell>
        </row>
        <row r="453">
          <cell r="A453" t="str">
            <v>36224VBT1</v>
          </cell>
          <cell r="B453">
            <v>39387</v>
          </cell>
          <cell r="C453" t="str">
            <v>16 ago 2001</v>
          </cell>
          <cell r="D453">
            <v>53804.65</v>
          </cell>
          <cell r="E453">
            <v>55721.440000000002</v>
          </cell>
          <cell r="F453">
            <v>57638.23</v>
          </cell>
          <cell r="G453">
            <v>1916.79</v>
          </cell>
          <cell r="H453">
            <v>0</v>
          </cell>
          <cell r="I453">
            <v>313.86</v>
          </cell>
          <cell r="J453">
            <v>313.86</v>
          </cell>
          <cell r="K453">
            <v>7</v>
          </cell>
          <cell r="L453" t="str">
            <v>BOND</v>
          </cell>
          <cell r="M453" t="str">
            <v>NPV</v>
          </cell>
        </row>
        <row r="454">
          <cell r="A454" t="str">
            <v>36224VC29</v>
          </cell>
          <cell r="B454" t="str">
            <v>01 abr 2008</v>
          </cell>
          <cell r="C454" t="str">
            <v>16 ago 2001</v>
          </cell>
          <cell r="D454">
            <v>219542.32</v>
          </cell>
          <cell r="E454">
            <v>229147.31</v>
          </cell>
          <cell r="F454">
            <v>235860.9</v>
          </cell>
          <cell r="G454">
            <v>6713.59</v>
          </cell>
          <cell r="H454">
            <v>0</v>
          </cell>
          <cell r="I454">
            <v>1372.14</v>
          </cell>
          <cell r="J454">
            <v>1372.14</v>
          </cell>
          <cell r="K454">
            <v>7.5</v>
          </cell>
          <cell r="L454" t="str">
            <v>BOND</v>
          </cell>
          <cell r="M454" t="str">
            <v>NPV</v>
          </cell>
        </row>
        <row r="455">
          <cell r="A455" t="str">
            <v>36224WAH6</v>
          </cell>
          <cell r="B455">
            <v>39479</v>
          </cell>
          <cell r="C455" t="str">
            <v>16 ago 2001</v>
          </cell>
          <cell r="D455">
            <v>140055.6</v>
          </cell>
          <cell r="E455">
            <v>145045.07999999999</v>
          </cell>
          <cell r="F455">
            <v>150034.56</v>
          </cell>
          <cell r="G455">
            <v>4989.4799999999996</v>
          </cell>
          <cell r="H455">
            <v>0</v>
          </cell>
          <cell r="I455">
            <v>816.99</v>
          </cell>
          <cell r="J455">
            <v>816.99</v>
          </cell>
          <cell r="K455">
            <v>7</v>
          </cell>
          <cell r="L455" t="str">
            <v>BOND</v>
          </cell>
          <cell r="M455" t="str">
            <v>NPV</v>
          </cell>
        </row>
        <row r="456">
          <cell r="A456" t="str">
            <v>36224WN90</v>
          </cell>
          <cell r="B456">
            <v>39508</v>
          </cell>
          <cell r="C456" t="str">
            <v>16 ago 2001</v>
          </cell>
          <cell r="D456">
            <v>239513.01</v>
          </cell>
          <cell r="E456">
            <v>249991.7</v>
          </cell>
          <cell r="F456">
            <v>257316.01</v>
          </cell>
          <cell r="G456">
            <v>7324.31</v>
          </cell>
          <cell r="H456">
            <v>0</v>
          </cell>
          <cell r="I456">
            <v>1496.96</v>
          </cell>
          <cell r="J456">
            <v>1496.96</v>
          </cell>
          <cell r="K456">
            <v>7.5</v>
          </cell>
          <cell r="L456" t="str">
            <v>BOND</v>
          </cell>
          <cell r="M456" t="str">
            <v>NPV</v>
          </cell>
        </row>
        <row r="457">
          <cell r="A457" t="str">
            <v>36224WNC3</v>
          </cell>
          <cell r="B457">
            <v>39508</v>
          </cell>
          <cell r="C457" t="str">
            <v>16 ago 2001</v>
          </cell>
          <cell r="D457">
            <v>7190.55</v>
          </cell>
          <cell r="E457">
            <v>7505.12</v>
          </cell>
          <cell r="F457">
            <v>7725.02</v>
          </cell>
          <cell r="G457">
            <v>219.9</v>
          </cell>
          <cell r="H457">
            <v>0</v>
          </cell>
          <cell r="I457">
            <v>44.94</v>
          </cell>
          <cell r="J457">
            <v>44.94</v>
          </cell>
          <cell r="K457">
            <v>7.5</v>
          </cell>
          <cell r="L457" t="str">
            <v>BOND</v>
          </cell>
          <cell r="M457" t="str">
            <v>NPV</v>
          </cell>
        </row>
        <row r="458">
          <cell r="A458" t="str">
            <v>36224WNF6</v>
          </cell>
          <cell r="B458">
            <v>39508</v>
          </cell>
          <cell r="C458" t="str">
            <v>16 ago 2001</v>
          </cell>
          <cell r="D458">
            <v>67397.710000000006</v>
          </cell>
          <cell r="E458">
            <v>70346.36</v>
          </cell>
          <cell r="F458">
            <v>72407.38</v>
          </cell>
          <cell r="G458">
            <v>2061.02</v>
          </cell>
          <cell r="H458">
            <v>0</v>
          </cell>
          <cell r="I458">
            <v>421.24</v>
          </cell>
          <cell r="J458">
            <v>421.24</v>
          </cell>
          <cell r="K458">
            <v>7.5</v>
          </cell>
          <cell r="L458" t="str">
            <v>BOND</v>
          </cell>
          <cell r="M458" t="str">
            <v>NPV</v>
          </cell>
        </row>
        <row r="459">
          <cell r="A459" t="str">
            <v>36224WPB3</v>
          </cell>
          <cell r="B459">
            <v>39508</v>
          </cell>
          <cell r="C459" t="str">
            <v>16 ago 2001</v>
          </cell>
          <cell r="D459">
            <v>120899.77</v>
          </cell>
          <cell r="E459">
            <v>127020.32</v>
          </cell>
          <cell r="F459">
            <v>129458.26</v>
          </cell>
          <cell r="G459">
            <v>2437.94</v>
          </cell>
          <cell r="H459">
            <v>0</v>
          </cell>
          <cell r="I459">
            <v>806</v>
          </cell>
          <cell r="J459">
            <v>806</v>
          </cell>
          <cell r="K459">
            <v>7.5</v>
          </cell>
          <cell r="L459" t="str">
            <v>BOND</v>
          </cell>
          <cell r="M459" t="str">
            <v>NPV</v>
          </cell>
        </row>
        <row r="460">
          <cell r="A460" t="str">
            <v>36224WPZ0</v>
          </cell>
          <cell r="B460" t="str">
            <v>01 abr 2008</v>
          </cell>
          <cell r="C460" t="str">
            <v>16 ago 2001</v>
          </cell>
          <cell r="D460">
            <v>34743.65</v>
          </cell>
          <cell r="E460">
            <v>36263.69</v>
          </cell>
          <cell r="F460">
            <v>37326.15</v>
          </cell>
          <cell r="G460">
            <v>1062.46</v>
          </cell>
          <cell r="H460">
            <v>0</v>
          </cell>
          <cell r="I460">
            <v>217.15</v>
          </cell>
          <cell r="J460">
            <v>217.15</v>
          </cell>
          <cell r="K460">
            <v>7.5</v>
          </cell>
          <cell r="L460" t="str">
            <v>BOND</v>
          </cell>
          <cell r="M460" t="str">
            <v>NPV</v>
          </cell>
        </row>
        <row r="461">
          <cell r="A461" t="str">
            <v>36224WQC0</v>
          </cell>
          <cell r="B461" t="str">
            <v>01 abr 2008</v>
          </cell>
          <cell r="C461" t="str">
            <v>16 ago 2001</v>
          </cell>
          <cell r="D461">
            <v>72865.16</v>
          </cell>
          <cell r="E461">
            <v>74732.34</v>
          </cell>
          <cell r="F461">
            <v>76781.66</v>
          </cell>
          <cell r="G461">
            <v>2049.3200000000002</v>
          </cell>
          <cell r="H461">
            <v>0</v>
          </cell>
          <cell r="I461">
            <v>394.69</v>
          </cell>
          <cell r="J461">
            <v>394.69</v>
          </cell>
          <cell r="K461">
            <v>7.5</v>
          </cell>
          <cell r="L461" t="str">
            <v>BOND</v>
          </cell>
          <cell r="M461" t="str">
            <v>NPV</v>
          </cell>
        </row>
        <row r="462">
          <cell r="A462" t="str">
            <v>36224X2N0</v>
          </cell>
          <cell r="B462">
            <v>39508</v>
          </cell>
          <cell r="C462" t="str">
            <v>16 ago 2001</v>
          </cell>
          <cell r="D462">
            <v>87152.960000000006</v>
          </cell>
          <cell r="E462">
            <v>90965.9</v>
          </cell>
          <cell r="F462">
            <v>93631.039999999994</v>
          </cell>
          <cell r="G462">
            <v>2665.14</v>
          </cell>
          <cell r="H462">
            <v>0</v>
          </cell>
          <cell r="I462">
            <v>544.71</v>
          </cell>
          <cell r="J462">
            <v>544.71</v>
          </cell>
          <cell r="K462">
            <v>8</v>
          </cell>
          <cell r="L462" t="str">
            <v>BOND</v>
          </cell>
          <cell r="M462" t="str">
            <v>NPV</v>
          </cell>
        </row>
        <row r="463">
          <cell r="A463" t="str">
            <v>36224X4D0</v>
          </cell>
          <cell r="B463" t="str">
            <v>01 abr 2008</v>
          </cell>
          <cell r="C463" t="str">
            <v>16 ago 2001</v>
          </cell>
          <cell r="D463">
            <v>177538.56</v>
          </cell>
          <cell r="E463">
            <v>185305.86</v>
          </cell>
          <cell r="F463">
            <v>190735</v>
          </cell>
          <cell r="G463">
            <v>5429.14</v>
          </cell>
          <cell r="H463">
            <v>0</v>
          </cell>
          <cell r="I463">
            <v>1109.6199999999999</v>
          </cell>
          <cell r="J463">
            <v>1109.6199999999999</v>
          </cell>
          <cell r="K463">
            <v>6.5</v>
          </cell>
          <cell r="L463" t="str">
            <v>BOND</v>
          </cell>
          <cell r="M463" t="str">
            <v>NPV</v>
          </cell>
        </row>
        <row r="464">
          <cell r="A464" t="str">
            <v>36224XBW0</v>
          </cell>
          <cell r="B464">
            <v>44866</v>
          </cell>
          <cell r="C464" t="str">
            <v>20 dic 2001</v>
          </cell>
          <cell r="D464">
            <v>83600.100000000006</v>
          </cell>
          <cell r="E464">
            <v>85846.85</v>
          </cell>
          <cell r="F464">
            <v>87743.32</v>
          </cell>
          <cell r="G464">
            <v>1896.47</v>
          </cell>
          <cell r="H464">
            <v>0</v>
          </cell>
          <cell r="I464">
            <v>487.67</v>
          </cell>
          <cell r="J464">
            <v>487.67</v>
          </cell>
          <cell r="K464">
            <v>7</v>
          </cell>
          <cell r="L464" t="str">
            <v>BOND</v>
          </cell>
          <cell r="M464" t="str">
            <v>NPV</v>
          </cell>
        </row>
        <row r="465">
          <cell r="A465" t="str">
            <v>36224XD32</v>
          </cell>
          <cell r="B465">
            <v>39387</v>
          </cell>
          <cell r="C465" t="str">
            <v>16 ago 2001</v>
          </cell>
          <cell r="D465">
            <v>119014.46</v>
          </cell>
          <cell r="E465">
            <v>123254.34</v>
          </cell>
          <cell r="F465">
            <v>127494.24</v>
          </cell>
          <cell r="G465">
            <v>4239.8999999999996</v>
          </cell>
          <cell r="H465">
            <v>0</v>
          </cell>
          <cell r="I465">
            <v>694.25</v>
          </cell>
          <cell r="J465">
            <v>694.25</v>
          </cell>
          <cell r="K465">
            <v>7.5</v>
          </cell>
          <cell r="L465" t="str">
            <v>BOND</v>
          </cell>
          <cell r="M465" t="str">
            <v>NPV</v>
          </cell>
        </row>
        <row r="466">
          <cell r="A466" t="str">
            <v>36224XMT5</v>
          </cell>
          <cell r="B466" t="str">
            <v>01 ene 2008</v>
          </cell>
          <cell r="C466">
            <v>36573</v>
          </cell>
          <cell r="D466">
            <v>64176.67</v>
          </cell>
          <cell r="E466">
            <v>63354.43</v>
          </cell>
          <cell r="F466">
            <v>68749.259999999995</v>
          </cell>
          <cell r="G466">
            <v>5394.83</v>
          </cell>
          <cell r="H466">
            <v>0</v>
          </cell>
          <cell r="I466">
            <v>374.36</v>
          </cell>
          <cell r="J466">
            <v>374.36</v>
          </cell>
          <cell r="K466">
            <v>7</v>
          </cell>
          <cell r="L466" t="str">
            <v>30F360</v>
          </cell>
          <cell r="M466" t="str">
            <v>NPV</v>
          </cell>
        </row>
        <row r="467">
          <cell r="A467" t="str">
            <v>36224XP88</v>
          </cell>
          <cell r="B467" t="str">
            <v>01 abr 2008</v>
          </cell>
          <cell r="C467" t="str">
            <v>16 ago 2001</v>
          </cell>
          <cell r="D467">
            <v>145842.18</v>
          </cell>
          <cell r="E467">
            <v>152222.78</v>
          </cell>
          <cell r="F467">
            <v>156682.63</v>
          </cell>
          <cell r="G467">
            <v>4459.8500000000004</v>
          </cell>
          <cell r="H467">
            <v>0</v>
          </cell>
          <cell r="I467">
            <v>911.51</v>
          </cell>
          <cell r="J467">
            <v>911.51</v>
          </cell>
          <cell r="K467">
            <v>7.5</v>
          </cell>
          <cell r="L467" t="str">
            <v>BOND</v>
          </cell>
          <cell r="M467" t="str">
            <v>NPV</v>
          </cell>
        </row>
        <row r="468">
          <cell r="A468" t="str">
            <v>36224XPW5</v>
          </cell>
          <cell r="B468">
            <v>39508</v>
          </cell>
          <cell r="C468" t="str">
            <v>16 ago 2001</v>
          </cell>
          <cell r="D468">
            <v>46790.54</v>
          </cell>
          <cell r="E468">
            <v>48837.62</v>
          </cell>
          <cell r="F468">
            <v>50257.72</v>
          </cell>
          <cell r="G468">
            <v>1420.1</v>
          </cell>
          <cell r="H468">
            <v>0</v>
          </cell>
          <cell r="I468">
            <v>292.44</v>
          </cell>
          <cell r="J468">
            <v>292.44</v>
          </cell>
          <cell r="K468">
            <v>7.5</v>
          </cell>
          <cell r="L468" t="str">
            <v>BOND</v>
          </cell>
          <cell r="M468" t="str">
            <v>NPV</v>
          </cell>
        </row>
        <row r="469">
          <cell r="A469" t="str">
            <v>36224XPX3</v>
          </cell>
          <cell r="B469">
            <v>39508</v>
          </cell>
          <cell r="C469" t="str">
            <v>16 ago 2001</v>
          </cell>
          <cell r="D469">
            <v>415671.75</v>
          </cell>
          <cell r="E469">
            <v>430480.06</v>
          </cell>
          <cell r="F469">
            <v>445288.36</v>
          </cell>
          <cell r="G469">
            <v>14808.3</v>
          </cell>
          <cell r="H469">
            <v>0</v>
          </cell>
          <cell r="I469">
            <v>2424.75</v>
          </cell>
          <cell r="J469">
            <v>2424.75</v>
          </cell>
          <cell r="K469">
            <v>7.5</v>
          </cell>
          <cell r="L469" t="str">
            <v>BOND</v>
          </cell>
          <cell r="M469" t="str">
            <v>NPV</v>
          </cell>
        </row>
        <row r="470">
          <cell r="A470" t="str">
            <v>36224XX97</v>
          </cell>
          <cell r="B470">
            <v>39508</v>
          </cell>
          <cell r="C470" t="str">
            <v>16 ago 2001</v>
          </cell>
          <cell r="D470">
            <v>91455.59</v>
          </cell>
          <cell r="E470">
            <v>95456.78</v>
          </cell>
          <cell r="F470">
            <v>98253.48</v>
          </cell>
          <cell r="G470">
            <v>2796.7</v>
          </cell>
          <cell r="H470">
            <v>0</v>
          </cell>
          <cell r="I470">
            <v>571.6</v>
          </cell>
          <cell r="J470">
            <v>571.6</v>
          </cell>
          <cell r="K470">
            <v>7</v>
          </cell>
          <cell r="L470" t="str">
            <v>BOND</v>
          </cell>
          <cell r="M470" t="str">
            <v>NPV</v>
          </cell>
        </row>
        <row r="471">
          <cell r="A471" t="str">
            <v>36224XXT3</v>
          </cell>
          <cell r="B471">
            <v>39479</v>
          </cell>
          <cell r="C471" t="str">
            <v>16 ago 2001</v>
          </cell>
          <cell r="D471">
            <v>57285.37</v>
          </cell>
          <cell r="E471">
            <v>59791.6</v>
          </cell>
          <cell r="F471">
            <v>61530.22</v>
          </cell>
          <cell r="G471">
            <v>1738.62</v>
          </cell>
          <cell r="H471">
            <v>0</v>
          </cell>
          <cell r="I471">
            <v>358.03</v>
          </cell>
          <cell r="J471">
            <v>358.03</v>
          </cell>
          <cell r="K471">
            <v>7.5</v>
          </cell>
          <cell r="L471" t="str">
            <v>BOND</v>
          </cell>
          <cell r="M471" t="str">
            <v>NPV</v>
          </cell>
        </row>
        <row r="472">
          <cell r="A472" t="str">
            <v>36224YCY3</v>
          </cell>
          <cell r="B472">
            <v>39387</v>
          </cell>
          <cell r="C472" t="str">
            <v>16 ago 2001</v>
          </cell>
          <cell r="D472">
            <v>14907.05</v>
          </cell>
          <cell r="E472">
            <v>15559.23</v>
          </cell>
          <cell r="F472">
            <v>16011.66</v>
          </cell>
          <cell r="G472">
            <v>452.43</v>
          </cell>
          <cell r="H472">
            <v>0</v>
          </cell>
          <cell r="I472">
            <v>93.17</v>
          </cell>
          <cell r="J472">
            <v>93.17</v>
          </cell>
          <cell r="K472">
            <v>7</v>
          </cell>
          <cell r="L472" t="str">
            <v>BOND</v>
          </cell>
          <cell r="M472" t="str">
            <v>NPV</v>
          </cell>
        </row>
        <row r="473">
          <cell r="A473" t="str">
            <v>36224YM22</v>
          </cell>
          <cell r="B473" t="str">
            <v>01 dic 2022</v>
          </cell>
          <cell r="C473" t="str">
            <v>20 dic 2001</v>
          </cell>
          <cell r="D473">
            <v>69291.97</v>
          </cell>
          <cell r="E473">
            <v>71154.2</v>
          </cell>
          <cell r="F473">
            <v>72726.080000000002</v>
          </cell>
          <cell r="G473">
            <v>1571.88</v>
          </cell>
          <cell r="H473">
            <v>0</v>
          </cell>
          <cell r="I473">
            <v>404.2</v>
          </cell>
          <cell r="J473">
            <v>404.2</v>
          </cell>
          <cell r="K473">
            <v>7</v>
          </cell>
          <cell r="L473" t="str">
            <v>BOND</v>
          </cell>
          <cell r="M473" t="str">
            <v>NPV</v>
          </cell>
        </row>
        <row r="474">
          <cell r="A474" t="str">
            <v>36224YQK8</v>
          </cell>
          <cell r="B474">
            <v>39508</v>
          </cell>
          <cell r="C474" t="str">
            <v>16 ago 2001</v>
          </cell>
          <cell r="D474">
            <v>148056.35999999999</v>
          </cell>
          <cell r="E474">
            <v>153330.87</v>
          </cell>
          <cell r="F474">
            <v>158605.38</v>
          </cell>
          <cell r="G474">
            <v>5274.51</v>
          </cell>
          <cell r="H474">
            <v>0</v>
          </cell>
          <cell r="I474">
            <v>863.66</v>
          </cell>
          <cell r="J474">
            <v>863.66</v>
          </cell>
          <cell r="K474">
            <v>7.5</v>
          </cell>
          <cell r="L474" t="str">
            <v>BOND</v>
          </cell>
          <cell r="M474" t="str">
            <v>NPV</v>
          </cell>
        </row>
        <row r="475">
          <cell r="A475" t="str">
            <v>36224YQL6</v>
          </cell>
          <cell r="B475">
            <v>39508</v>
          </cell>
          <cell r="C475" t="str">
            <v>16 ago 2001</v>
          </cell>
          <cell r="D475">
            <v>101388.06</v>
          </cell>
          <cell r="E475">
            <v>105000</v>
          </cell>
          <cell r="F475">
            <v>108611.96</v>
          </cell>
          <cell r="G475">
            <v>3611.96</v>
          </cell>
          <cell r="H475">
            <v>0</v>
          </cell>
          <cell r="I475">
            <v>591.42999999999995</v>
          </cell>
          <cell r="J475">
            <v>591.42999999999995</v>
          </cell>
          <cell r="K475">
            <v>7.5</v>
          </cell>
          <cell r="L475" t="str">
            <v>BOND</v>
          </cell>
          <cell r="M475" t="str">
            <v>NPV</v>
          </cell>
        </row>
        <row r="476">
          <cell r="A476" t="str">
            <v>36225AA91</v>
          </cell>
          <cell r="B476" t="str">
            <v>01 dic 2023</v>
          </cell>
          <cell r="C476" t="str">
            <v>25 ene 2000</v>
          </cell>
          <cell r="D476">
            <v>5390147.5599999996</v>
          </cell>
          <cell r="E476">
            <v>5090320.6100000003</v>
          </cell>
          <cell r="F476">
            <v>5582171.5700000003</v>
          </cell>
          <cell r="G476">
            <v>491850.96</v>
          </cell>
          <cell r="H476">
            <v>0</v>
          </cell>
          <cell r="I476">
            <v>29196.63</v>
          </cell>
          <cell r="J476">
            <v>29196.63</v>
          </cell>
          <cell r="K476">
            <v>6.5</v>
          </cell>
          <cell r="L476" t="str">
            <v>30F360</v>
          </cell>
          <cell r="M476" t="str">
            <v>NPV</v>
          </cell>
        </row>
        <row r="477">
          <cell r="A477" t="str">
            <v>36225ABA7</v>
          </cell>
          <cell r="B477">
            <v>45474</v>
          </cell>
          <cell r="C477" t="str">
            <v>25 ene 2000</v>
          </cell>
          <cell r="D477">
            <v>10802547.470000001</v>
          </cell>
          <cell r="E477">
            <v>10201655.77</v>
          </cell>
          <cell r="F477">
            <v>11187388.220000001</v>
          </cell>
          <cell r="G477">
            <v>985732.45</v>
          </cell>
          <cell r="H477">
            <v>0</v>
          </cell>
          <cell r="I477">
            <v>58513.8</v>
          </cell>
          <cell r="J477">
            <v>58513.8</v>
          </cell>
          <cell r="K477">
            <v>6.5</v>
          </cell>
          <cell r="L477" t="str">
            <v>30F360</v>
          </cell>
          <cell r="M477" t="str">
            <v>NPV</v>
          </cell>
        </row>
        <row r="478">
          <cell r="A478" t="str">
            <v>36225AK25</v>
          </cell>
          <cell r="B478" t="str">
            <v>01 ene 2011</v>
          </cell>
          <cell r="C478">
            <v>37396</v>
          </cell>
          <cell r="D478">
            <v>2289170.9700000002</v>
          </cell>
          <cell r="E478">
            <v>2359276.84</v>
          </cell>
          <cell r="F478">
            <v>2390398.11</v>
          </cell>
          <cell r="G478">
            <v>31121.27</v>
          </cell>
          <cell r="H478">
            <v>0</v>
          </cell>
          <cell r="I478">
            <v>11445.85</v>
          </cell>
          <cell r="J478">
            <v>11445.85</v>
          </cell>
          <cell r="K478">
            <v>6</v>
          </cell>
          <cell r="L478" t="str">
            <v>BOND</v>
          </cell>
          <cell r="M478" t="str">
            <v>NPV</v>
          </cell>
        </row>
        <row r="479">
          <cell r="A479" t="str">
            <v>36225AL73</v>
          </cell>
          <cell r="B479">
            <v>39934</v>
          </cell>
          <cell r="C479" t="str">
            <v>16 ago 2001</v>
          </cell>
          <cell r="D479">
            <v>662589.23</v>
          </cell>
          <cell r="E479">
            <v>679568.09</v>
          </cell>
          <cell r="F479">
            <v>698203.4</v>
          </cell>
          <cell r="G479">
            <v>18635.310000000001</v>
          </cell>
          <cell r="H479">
            <v>0</v>
          </cell>
          <cell r="I479">
            <v>3589.03</v>
          </cell>
          <cell r="J479">
            <v>3589.03</v>
          </cell>
          <cell r="K479">
            <v>6.5</v>
          </cell>
          <cell r="L479" t="str">
            <v>BOND</v>
          </cell>
          <cell r="M479" t="str">
            <v>NPV</v>
          </cell>
        </row>
        <row r="480">
          <cell r="A480" t="str">
            <v>36225AP46</v>
          </cell>
          <cell r="B480">
            <v>39203</v>
          </cell>
          <cell r="C480" t="str">
            <v>27 ago 2001</v>
          </cell>
          <cell r="D480">
            <v>3010549.56</v>
          </cell>
          <cell r="E480">
            <v>3149787.48</v>
          </cell>
          <cell r="F480">
            <v>3181849.83</v>
          </cell>
          <cell r="G480">
            <v>32062.35</v>
          </cell>
          <cell r="H480">
            <v>0</v>
          </cell>
          <cell r="I480">
            <v>20070.330000000002</v>
          </cell>
          <cell r="J480">
            <v>20070.330000000002</v>
          </cell>
          <cell r="K480">
            <v>8</v>
          </cell>
          <cell r="L480" t="str">
            <v>30F360</v>
          </cell>
          <cell r="M480" t="str">
            <v>NPV</v>
          </cell>
        </row>
        <row r="481">
          <cell r="A481" t="str">
            <v>36225AQP8</v>
          </cell>
          <cell r="B481">
            <v>39965</v>
          </cell>
          <cell r="C481" t="str">
            <v>16 ago 2001</v>
          </cell>
          <cell r="D481">
            <v>655803.61</v>
          </cell>
          <cell r="E481">
            <v>684495.01</v>
          </cell>
          <cell r="F481">
            <v>704549.49</v>
          </cell>
          <cell r="G481">
            <v>20054.48</v>
          </cell>
          <cell r="H481">
            <v>0</v>
          </cell>
          <cell r="I481">
            <v>4098.7700000000004</v>
          </cell>
          <cell r="J481">
            <v>4098.7700000000004</v>
          </cell>
          <cell r="K481">
            <v>7.5</v>
          </cell>
          <cell r="L481" t="str">
            <v>BOND</v>
          </cell>
          <cell r="M481" t="str">
            <v>NPV</v>
          </cell>
        </row>
        <row r="482">
          <cell r="A482" t="str">
            <v>36225AZT0</v>
          </cell>
          <cell r="B482">
            <v>41334</v>
          </cell>
          <cell r="C482">
            <v>37392</v>
          </cell>
          <cell r="D482">
            <v>21050333.109999999</v>
          </cell>
          <cell r="E482">
            <v>21754203.620000001</v>
          </cell>
          <cell r="F482">
            <v>22094008.629999999</v>
          </cell>
          <cell r="G482">
            <v>339805.01</v>
          </cell>
          <cell r="H482">
            <v>0</v>
          </cell>
          <cell r="I482">
            <v>114022.64</v>
          </cell>
          <cell r="J482">
            <v>114022.64</v>
          </cell>
          <cell r="K482">
            <v>6.5</v>
          </cell>
          <cell r="L482" t="str">
            <v>BOND</v>
          </cell>
          <cell r="M482" t="str">
            <v>NPV</v>
          </cell>
        </row>
        <row r="483">
          <cell r="A483" t="str">
            <v>36225BRE0</v>
          </cell>
          <cell r="B483">
            <v>42644</v>
          </cell>
          <cell r="C483">
            <v>37414</v>
          </cell>
          <cell r="D483">
            <v>11507631.460000001</v>
          </cell>
          <cell r="E483">
            <v>12217868.09</v>
          </cell>
          <cell r="F483">
            <v>12246996.779999999</v>
          </cell>
          <cell r="G483">
            <v>29128.69</v>
          </cell>
          <cell r="H483">
            <v>0</v>
          </cell>
          <cell r="I483">
            <v>71922.7</v>
          </cell>
          <cell r="J483">
            <v>71922.7</v>
          </cell>
          <cell r="K483">
            <v>7.5</v>
          </cell>
          <cell r="L483" t="str">
            <v>BOND</v>
          </cell>
          <cell r="M483" t="str">
            <v>NPV</v>
          </cell>
        </row>
        <row r="484">
          <cell r="A484" t="str">
            <v>3837H0MG5</v>
          </cell>
          <cell r="B484">
            <v>44470</v>
          </cell>
          <cell r="C484" t="str">
            <v>10 ene 2001</v>
          </cell>
          <cell r="D484">
            <v>1140985.71</v>
          </cell>
          <cell r="E484">
            <v>1154891.48</v>
          </cell>
          <cell r="F484">
            <v>1141156.8600000001</v>
          </cell>
          <cell r="G484">
            <v>-13734.62</v>
          </cell>
          <cell r="H484">
            <v>0</v>
          </cell>
          <cell r="I484">
            <v>6655.75</v>
          </cell>
          <cell r="J484">
            <v>6655.75</v>
          </cell>
          <cell r="K484">
            <v>7</v>
          </cell>
          <cell r="L484" t="str">
            <v>30F360</v>
          </cell>
          <cell r="M484" t="str">
            <v>NPV</v>
          </cell>
        </row>
        <row r="485">
          <cell r="A485" t="str">
            <v>3837H0MM2</v>
          </cell>
          <cell r="B485">
            <v>44713</v>
          </cell>
          <cell r="C485">
            <v>37216</v>
          </cell>
          <cell r="D485">
            <v>2274373.69</v>
          </cell>
          <cell r="E485">
            <v>2317018.19</v>
          </cell>
          <cell r="F485">
            <v>2291749.91</v>
          </cell>
          <cell r="G485">
            <v>-25268.28</v>
          </cell>
          <cell r="H485">
            <v>0</v>
          </cell>
          <cell r="I485">
            <v>13267.18</v>
          </cell>
          <cell r="J485">
            <v>13267.18</v>
          </cell>
          <cell r="K485">
            <v>7</v>
          </cell>
          <cell r="L485" t="str">
            <v>BOND</v>
          </cell>
          <cell r="M485" t="str">
            <v>NPV</v>
          </cell>
        </row>
        <row r="486">
          <cell r="A486" t="str">
            <v>3837H0NM1</v>
          </cell>
          <cell r="B486">
            <v>43009</v>
          </cell>
          <cell r="C486">
            <v>37064</v>
          </cell>
          <cell r="D486">
            <v>2738177.23</v>
          </cell>
          <cell r="E486">
            <v>2789518.05</v>
          </cell>
          <cell r="F486">
            <v>2778483.2</v>
          </cell>
          <cell r="G486">
            <v>-11034.85</v>
          </cell>
          <cell r="H486">
            <v>0</v>
          </cell>
          <cell r="I486">
            <v>14831.79</v>
          </cell>
          <cell r="J486">
            <v>14831.79</v>
          </cell>
          <cell r="K486">
            <v>6.5</v>
          </cell>
          <cell r="L486" t="str">
            <v>BOND</v>
          </cell>
          <cell r="M486" t="str">
            <v>NPV</v>
          </cell>
        </row>
        <row r="487">
          <cell r="A487" t="str">
            <v>3837H1PF2</v>
          </cell>
          <cell r="B487">
            <v>45078</v>
          </cell>
          <cell r="C487" t="str">
            <v>05 dic 2000</v>
          </cell>
          <cell r="D487">
            <v>2342952.1</v>
          </cell>
          <cell r="E487">
            <v>2334898.19</v>
          </cell>
          <cell r="F487">
            <v>2405532.35</v>
          </cell>
          <cell r="G487">
            <v>70634.16</v>
          </cell>
          <cell r="H487">
            <v>0</v>
          </cell>
          <cell r="I487">
            <v>12690.99</v>
          </cell>
          <cell r="J487">
            <v>12690.99</v>
          </cell>
          <cell r="K487">
            <v>6.5</v>
          </cell>
          <cell r="L487" t="str">
            <v>30F360</v>
          </cell>
          <cell r="M487" t="str">
            <v>NPV</v>
          </cell>
        </row>
        <row r="488">
          <cell r="A488" t="str">
            <v>3837H3D53</v>
          </cell>
          <cell r="B488">
            <v>39203</v>
          </cell>
          <cell r="C488">
            <v>36928</v>
          </cell>
          <cell r="D488">
            <v>4827529.6100000003</v>
          </cell>
          <cell r="E488">
            <v>5002527.57</v>
          </cell>
          <cell r="F488">
            <v>5100960.8899999997</v>
          </cell>
          <cell r="G488">
            <v>98433.32</v>
          </cell>
          <cell r="H488">
            <v>0</v>
          </cell>
          <cell r="I488">
            <v>30172.06</v>
          </cell>
          <cell r="J488">
            <v>30172.06</v>
          </cell>
          <cell r="K488">
            <v>7.5</v>
          </cell>
          <cell r="L488" t="str">
            <v>30F360</v>
          </cell>
          <cell r="M488" t="str">
            <v>NPV</v>
          </cell>
        </row>
        <row r="489">
          <cell r="A489" t="str">
            <v>3837H4AJ4</v>
          </cell>
          <cell r="B489" t="str">
            <v>01 ago 2006</v>
          </cell>
          <cell r="C489" t="str">
            <v>30 ene 2002</v>
          </cell>
          <cell r="D489">
            <v>8397222.6899999995</v>
          </cell>
          <cell r="E489">
            <v>8670132.4299999997</v>
          </cell>
          <cell r="F489">
            <v>8498913.0600000005</v>
          </cell>
          <cell r="G489">
            <v>-171219.37</v>
          </cell>
          <cell r="H489">
            <v>0</v>
          </cell>
          <cell r="I489">
            <v>52482.64</v>
          </cell>
          <cell r="J489">
            <v>52482.64</v>
          </cell>
          <cell r="K489">
            <v>7.5</v>
          </cell>
          <cell r="L489" t="str">
            <v>BOND</v>
          </cell>
          <cell r="M489" t="str">
            <v>NPV</v>
          </cell>
        </row>
        <row r="490">
          <cell r="A490" t="str">
            <v>3837H4MY8</v>
          </cell>
          <cell r="B490">
            <v>46661</v>
          </cell>
          <cell r="C490">
            <v>37200</v>
          </cell>
          <cell r="D490">
            <v>1810088.41</v>
          </cell>
          <cell r="E490">
            <v>1853078.01</v>
          </cell>
          <cell r="F490">
            <v>1810776.24</v>
          </cell>
          <cell r="G490">
            <v>-42301.77</v>
          </cell>
          <cell r="H490">
            <v>0</v>
          </cell>
          <cell r="I490">
            <v>12067.26</v>
          </cell>
          <cell r="J490">
            <v>12067.26</v>
          </cell>
          <cell r="K490">
            <v>8</v>
          </cell>
          <cell r="L490" t="str">
            <v>BOND</v>
          </cell>
          <cell r="M490" t="str">
            <v>NPV</v>
          </cell>
        </row>
        <row r="491">
          <cell r="A491" t="str">
            <v>3837H4ZY4</v>
          </cell>
          <cell r="B491" t="str">
            <v>01 abr 2011</v>
          </cell>
          <cell r="C491">
            <v>37043</v>
          </cell>
          <cell r="D491">
            <v>11726197.4</v>
          </cell>
          <cell r="E491">
            <v>12151272.060000001</v>
          </cell>
          <cell r="F491">
            <v>11982414.810000001</v>
          </cell>
          <cell r="G491">
            <v>-168857.25</v>
          </cell>
          <cell r="H491">
            <v>0</v>
          </cell>
          <cell r="I491">
            <v>75731.69</v>
          </cell>
          <cell r="J491">
            <v>75731.69</v>
          </cell>
          <cell r="K491">
            <v>7.75</v>
          </cell>
          <cell r="L491" t="str">
            <v>BOND</v>
          </cell>
          <cell r="M491" t="str">
            <v>NPV</v>
          </cell>
        </row>
        <row r="492">
          <cell r="A492" t="str">
            <v>BE0000275819</v>
          </cell>
          <cell r="B492">
            <v>38275</v>
          </cell>
          <cell r="C492" t="str">
            <v>21 ago 2001</v>
          </cell>
          <cell r="D492">
            <v>5000000</v>
          </cell>
          <cell r="E492">
            <v>5498000</v>
          </cell>
          <cell r="F492">
            <v>5414450</v>
          </cell>
          <cell r="G492">
            <v>-83550</v>
          </cell>
          <cell r="H492">
            <v>0</v>
          </cell>
          <cell r="I492">
            <v>307876.71000000002</v>
          </cell>
          <cell r="J492">
            <v>307876.71000000002</v>
          </cell>
          <cell r="K492">
            <v>7.75</v>
          </cell>
          <cell r="L492" t="str">
            <v>ACTUAL</v>
          </cell>
          <cell r="M492" t="str">
            <v>RPI</v>
          </cell>
        </row>
        <row r="493">
          <cell r="A493" t="str">
            <v>DE0001134963</v>
          </cell>
          <cell r="B493" t="str">
            <v>03 ene 2005</v>
          </cell>
          <cell r="C493" t="str">
            <v>25 ene 2002</v>
          </cell>
          <cell r="D493">
            <v>6500000</v>
          </cell>
          <cell r="E493">
            <v>7081100</v>
          </cell>
          <cell r="F493">
            <v>7030530</v>
          </cell>
          <cell r="G493">
            <v>-50570</v>
          </cell>
          <cell r="H493">
            <v>28893.84</v>
          </cell>
          <cell r="I493">
            <v>246910.95</v>
          </cell>
          <cell r="J493">
            <v>275804.79000000004</v>
          </cell>
          <cell r="K493">
            <v>7.38</v>
          </cell>
          <cell r="L493" t="str">
            <v>ACTUAL</v>
          </cell>
          <cell r="M493" t="str">
            <v>RPI</v>
          </cell>
        </row>
        <row r="494">
          <cell r="A494" t="str">
            <v>DE0001141356</v>
          </cell>
          <cell r="B494">
            <v>38492</v>
          </cell>
          <cell r="C494">
            <v>37069</v>
          </cell>
          <cell r="D494">
            <v>1000000</v>
          </cell>
          <cell r="E494">
            <v>1021300</v>
          </cell>
          <cell r="F494">
            <v>1031520</v>
          </cell>
          <cell r="G494">
            <v>10220</v>
          </cell>
          <cell r="H494">
            <v>0</v>
          </cell>
          <cell r="I494">
            <v>10000</v>
          </cell>
          <cell r="J494">
            <v>10000</v>
          </cell>
          <cell r="K494">
            <v>5</v>
          </cell>
          <cell r="L494" t="str">
            <v>ACTUAL</v>
          </cell>
          <cell r="M494" t="str">
            <v>OFC</v>
          </cell>
        </row>
        <row r="495">
          <cell r="A495" t="str">
            <v>DK0009917833</v>
          </cell>
          <cell r="B495" t="str">
            <v>15 dic 2004</v>
          </cell>
          <cell r="C495">
            <v>37404</v>
          </cell>
          <cell r="D495">
            <v>40000000</v>
          </cell>
          <cell r="E495">
            <v>42104000</v>
          </cell>
          <cell r="F495">
            <v>42509960</v>
          </cell>
          <cell r="G495">
            <v>405960</v>
          </cell>
          <cell r="H495">
            <v>1258082.19</v>
          </cell>
          <cell r="I495">
            <v>498630.14</v>
          </cell>
          <cell r="J495">
            <v>1756712.33</v>
          </cell>
          <cell r="K495">
            <v>7</v>
          </cell>
          <cell r="L495" t="str">
            <v>ACTUAL</v>
          </cell>
          <cell r="M495" t="str">
            <v>RPI</v>
          </cell>
        </row>
        <row r="496">
          <cell r="A496" t="str">
            <v>FR0000499311</v>
          </cell>
          <cell r="B496" t="str">
            <v>07 abr 2005</v>
          </cell>
          <cell r="C496">
            <v>37207</v>
          </cell>
          <cell r="D496">
            <v>1000000</v>
          </cell>
          <cell r="E496">
            <v>999700</v>
          </cell>
          <cell r="F496">
            <v>1001550</v>
          </cell>
          <cell r="G496">
            <v>1850</v>
          </cell>
          <cell r="H496">
            <v>0</v>
          </cell>
          <cell r="I496">
            <v>2358.67</v>
          </cell>
          <cell r="J496">
            <v>2358.67</v>
          </cell>
          <cell r="K496">
            <v>3.54</v>
          </cell>
          <cell r="L496" t="str">
            <v>A360</v>
          </cell>
          <cell r="M496" t="str">
            <v>NPV</v>
          </cell>
        </row>
        <row r="497">
          <cell r="A497" t="str">
            <v>FR0101659813</v>
          </cell>
          <cell r="B497">
            <v>38545</v>
          </cell>
          <cell r="C497" t="str">
            <v>10 abr 2001</v>
          </cell>
          <cell r="D497">
            <v>2000000</v>
          </cell>
          <cell r="E497">
            <v>2041800</v>
          </cell>
          <cell r="F497">
            <v>2060620</v>
          </cell>
          <cell r="G497">
            <v>18820</v>
          </cell>
          <cell r="H497">
            <v>0</v>
          </cell>
          <cell r="I497">
            <v>5479.45</v>
          </cell>
          <cell r="J497">
            <v>5479.45</v>
          </cell>
          <cell r="K497">
            <v>5</v>
          </cell>
          <cell r="L497" t="str">
            <v>ACTUAL</v>
          </cell>
          <cell r="M497" t="str">
            <v>RPI</v>
          </cell>
        </row>
        <row r="498">
          <cell r="A498" t="str">
            <v>FR0104446457</v>
          </cell>
          <cell r="B498" t="str">
            <v>29 ago 2002</v>
          </cell>
          <cell r="C498">
            <v>37431</v>
          </cell>
          <cell r="D498">
            <v>11000000</v>
          </cell>
          <cell r="E498">
            <v>10932654.810000001</v>
          </cell>
          <cell r="F498">
            <v>10969200</v>
          </cell>
          <cell r="G498">
            <v>36545.19</v>
          </cell>
          <cell r="H498">
            <v>0</v>
          </cell>
          <cell r="I498">
            <v>0</v>
          </cell>
          <cell r="J498">
            <v>0</v>
          </cell>
          <cell r="K498">
            <v>3.36</v>
          </cell>
          <cell r="L498" t="str">
            <v>A360</v>
          </cell>
          <cell r="M498" t="str">
            <v>TBL</v>
          </cell>
        </row>
        <row r="499">
          <cell r="A499" t="str">
            <v>FR0104446564</v>
          </cell>
          <cell r="B499" t="str">
            <v>27 dic 2002</v>
          </cell>
          <cell r="C499">
            <v>37435</v>
          </cell>
          <cell r="D499">
            <v>4000000</v>
          </cell>
          <cell r="E499">
            <v>3931527</v>
          </cell>
          <cell r="F499">
            <v>3945600</v>
          </cell>
          <cell r="G499">
            <v>14073</v>
          </cell>
          <cell r="H499">
            <v>0</v>
          </cell>
          <cell r="I499">
            <v>0</v>
          </cell>
          <cell r="J499">
            <v>0</v>
          </cell>
          <cell r="K499">
            <v>3.45</v>
          </cell>
          <cell r="L499" t="str">
            <v>A360</v>
          </cell>
          <cell r="M499" t="str">
            <v>DIS</v>
          </cell>
        </row>
        <row r="500">
          <cell r="A500" t="str">
            <v>IT0001305454</v>
          </cell>
          <cell r="B500">
            <v>38018</v>
          </cell>
          <cell r="C500">
            <v>36811</v>
          </cell>
          <cell r="D500">
            <v>700000</v>
          </cell>
          <cell r="E500">
            <v>656740</v>
          </cell>
          <cell r="F500">
            <v>697263</v>
          </cell>
          <cell r="G500">
            <v>40523</v>
          </cell>
          <cell r="H500">
            <v>0</v>
          </cell>
          <cell r="I500">
            <v>11375</v>
          </cell>
          <cell r="J500">
            <v>11375</v>
          </cell>
          <cell r="K500">
            <v>3.25</v>
          </cell>
          <cell r="L500" t="str">
            <v>ACTUAL</v>
          </cell>
          <cell r="M500" t="str">
            <v>RPI</v>
          </cell>
        </row>
        <row r="501">
          <cell r="A501" t="str">
            <v>IT0001326567</v>
          </cell>
          <cell r="B501" t="str">
            <v>15 abr 2004</v>
          </cell>
          <cell r="C501" t="str">
            <v>07 ago 2001</v>
          </cell>
          <cell r="D501">
            <v>6000000</v>
          </cell>
          <cell r="E501">
            <v>5835000</v>
          </cell>
          <cell r="F501">
            <v>5968980</v>
          </cell>
          <cell r="G501">
            <v>133980</v>
          </cell>
          <cell r="H501">
            <v>0</v>
          </cell>
          <cell r="I501">
            <v>57541.2</v>
          </cell>
          <cell r="J501">
            <v>57541.2</v>
          </cell>
          <cell r="K501">
            <v>3.25</v>
          </cell>
          <cell r="L501" t="str">
            <v>ACTUAL</v>
          </cell>
          <cell r="M501" t="str">
            <v>RPI</v>
          </cell>
        </row>
        <row r="502">
          <cell r="A502" t="str">
            <v>IT0003101992</v>
          </cell>
          <cell r="B502">
            <v>38061</v>
          </cell>
          <cell r="C502" t="str">
            <v>21 ago 2001</v>
          </cell>
          <cell r="D502">
            <v>6000000</v>
          </cell>
          <cell r="E502">
            <v>6042000</v>
          </cell>
          <cell r="F502">
            <v>6087300</v>
          </cell>
          <cell r="G502">
            <v>45300</v>
          </cell>
          <cell r="H502">
            <v>0</v>
          </cell>
          <cell r="I502">
            <v>101983.8</v>
          </cell>
          <cell r="J502">
            <v>101983.8</v>
          </cell>
          <cell r="K502">
            <v>4.5</v>
          </cell>
          <cell r="L502" t="str">
            <v>ACTUAL</v>
          </cell>
          <cell r="M502" t="str">
            <v>RPI</v>
          </cell>
        </row>
        <row r="503">
          <cell r="A503" t="str">
            <v>NL0000102663</v>
          </cell>
          <cell r="B503">
            <v>38548</v>
          </cell>
          <cell r="C503">
            <v>37411</v>
          </cell>
          <cell r="D503">
            <v>2600000</v>
          </cell>
          <cell r="E503">
            <v>2557360</v>
          </cell>
          <cell r="F503">
            <v>2604550</v>
          </cell>
          <cell r="G503">
            <v>47190</v>
          </cell>
          <cell r="H503">
            <v>41030.14</v>
          </cell>
          <cell r="I503">
            <v>16526.02</v>
          </cell>
          <cell r="J503">
            <v>57556.160000000003</v>
          </cell>
          <cell r="K503">
            <v>4</v>
          </cell>
          <cell r="L503" t="str">
            <v>ACTUAL</v>
          </cell>
          <cell r="M503" t="str">
            <v>OFC</v>
          </cell>
        </row>
        <row r="504">
          <cell r="A504" t="str">
            <v>SE0000306805</v>
          </cell>
          <cell r="B504" t="str">
            <v>01 dic 2008</v>
          </cell>
          <cell r="C504">
            <v>37431</v>
          </cell>
          <cell r="D504">
            <v>105000000</v>
          </cell>
          <cell r="E504">
            <v>120582349.93000001</v>
          </cell>
          <cell r="F504">
            <v>121514610</v>
          </cell>
          <cell r="G504">
            <v>932260.07</v>
          </cell>
          <cell r="H504">
            <v>2025864.18</v>
          </cell>
          <cell r="I504">
            <v>1099717.23</v>
          </cell>
          <cell r="J504">
            <v>3125581.41</v>
          </cell>
          <cell r="K504">
            <v>4.47</v>
          </cell>
          <cell r="L504" t="str">
            <v>EBOND</v>
          </cell>
          <cell r="M504" t="str">
            <v>NPV</v>
          </cell>
        </row>
        <row r="505">
          <cell r="A505" t="str">
            <v>SE0000555955</v>
          </cell>
          <cell r="B505" t="str">
            <v>01 dic 2015</v>
          </cell>
          <cell r="C505">
            <v>37426</v>
          </cell>
          <cell r="D505">
            <v>20000000</v>
          </cell>
          <cell r="E505">
            <v>20987000</v>
          </cell>
          <cell r="F505">
            <v>21383920</v>
          </cell>
          <cell r="G505">
            <v>396920</v>
          </cell>
          <cell r="H505">
            <v>409434.43</v>
          </cell>
          <cell r="I505">
            <v>88926.23</v>
          </cell>
          <cell r="J505">
            <v>498360.66</v>
          </cell>
          <cell r="K505">
            <v>3.74</v>
          </cell>
          <cell r="L505" t="str">
            <v>EBOND</v>
          </cell>
          <cell r="M505" t="str">
            <v>NPV</v>
          </cell>
        </row>
        <row r="506">
          <cell r="A506" t="str">
            <v>US008281AK33</v>
          </cell>
          <cell r="B506">
            <v>38261</v>
          </cell>
          <cell r="C506" t="str">
            <v>06 dic 2000</v>
          </cell>
          <cell r="D506">
            <v>6000000</v>
          </cell>
          <cell r="E506">
            <v>6059280</v>
          </cell>
          <cell r="F506">
            <v>6472253.1299999999</v>
          </cell>
          <cell r="G506">
            <v>412973.13</v>
          </cell>
          <cell r="H506">
            <v>0</v>
          </cell>
          <cell r="I506">
            <v>135000</v>
          </cell>
          <cell r="J506">
            <v>135000</v>
          </cell>
          <cell r="K506">
            <v>6.75</v>
          </cell>
          <cell r="L506" t="str">
            <v>BOND</v>
          </cell>
          <cell r="M506" t="str">
            <v>OFC</v>
          </cell>
        </row>
        <row r="507">
          <cell r="A507" t="str">
            <v>US312923S716</v>
          </cell>
          <cell r="B507">
            <v>38888</v>
          </cell>
          <cell r="C507">
            <v>37091</v>
          </cell>
          <cell r="D507">
            <v>14000000</v>
          </cell>
          <cell r="E507">
            <v>14004375</v>
          </cell>
          <cell r="F507">
            <v>14419944.550000001</v>
          </cell>
          <cell r="G507">
            <v>415569.55</v>
          </cell>
          <cell r="H507">
            <v>0</v>
          </cell>
          <cell r="I507">
            <v>89687.5</v>
          </cell>
          <cell r="J507">
            <v>89687.5</v>
          </cell>
          <cell r="K507">
            <v>5.63</v>
          </cell>
          <cell r="L507" t="str">
            <v>BOND</v>
          </cell>
          <cell r="M507" t="str">
            <v>RPI</v>
          </cell>
        </row>
        <row r="508">
          <cell r="A508" t="str">
            <v>US312924BB81</v>
          </cell>
          <cell r="B508" t="str">
            <v>16 ago 2006</v>
          </cell>
          <cell r="C508">
            <v>37144</v>
          </cell>
          <cell r="D508">
            <v>9000000</v>
          </cell>
          <cell r="E508">
            <v>9003960</v>
          </cell>
          <cell r="F508">
            <v>9444027.8300000001</v>
          </cell>
          <cell r="G508">
            <v>440067.83</v>
          </cell>
          <cell r="H508">
            <v>0</v>
          </cell>
          <cell r="I508">
            <v>221718.75</v>
          </cell>
          <cell r="J508">
            <v>221718.75</v>
          </cell>
          <cell r="K508">
            <v>5.38</v>
          </cell>
          <cell r="L508" t="str">
            <v>BOND</v>
          </cell>
          <cell r="M508" t="str">
            <v>RPI</v>
          </cell>
        </row>
        <row r="509">
          <cell r="A509" t="str">
            <v>US312925FF25</v>
          </cell>
          <cell r="B509" t="str">
            <v>11 abr 2005</v>
          </cell>
          <cell r="C509" t="str">
            <v>16 abr 2002</v>
          </cell>
          <cell r="D509">
            <v>8000000</v>
          </cell>
          <cell r="E509">
            <v>8011484.3799999999</v>
          </cell>
          <cell r="F509">
            <v>8146096.25</v>
          </cell>
          <cell r="G509">
            <v>134611.87</v>
          </cell>
          <cell r="H509">
            <v>642.36</v>
          </cell>
          <cell r="I509">
            <v>112413.19</v>
          </cell>
          <cell r="J509">
            <v>113055.55</v>
          </cell>
          <cell r="K509">
            <v>4.63</v>
          </cell>
          <cell r="L509" t="str">
            <v>BOND</v>
          </cell>
          <cell r="M509" t="str">
            <v>RPI</v>
          </cell>
        </row>
        <row r="510">
          <cell r="A510" t="str">
            <v>US31359MLN10</v>
          </cell>
          <cell r="B510">
            <v>39038</v>
          </cell>
          <cell r="C510">
            <v>37442</v>
          </cell>
          <cell r="D510">
            <v>1000000</v>
          </cell>
          <cell r="E510">
            <v>982900</v>
          </cell>
          <cell r="F510">
            <v>1004502.69</v>
          </cell>
          <cell r="G510">
            <v>21602.69</v>
          </cell>
          <cell r="H510">
            <v>5333.33</v>
          </cell>
          <cell r="I510">
            <v>2888.89</v>
          </cell>
          <cell r="J510">
            <v>8222.2199999999993</v>
          </cell>
          <cell r="K510">
            <v>4</v>
          </cell>
          <cell r="L510" t="str">
            <v>BOND</v>
          </cell>
          <cell r="M510" t="str">
            <v>OFC</v>
          </cell>
        </row>
        <row r="511">
          <cell r="A511" t="str">
            <v>US31359MNQ23</v>
          </cell>
          <cell r="B511">
            <v>38197</v>
          </cell>
          <cell r="C511">
            <v>37466</v>
          </cell>
          <cell r="D511">
            <v>2000000</v>
          </cell>
          <cell r="E511">
            <v>1999375</v>
          </cell>
          <cell r="F511">
            <v>2016690.74</v>
          </cell>
          <cell r="G511">
            <v>17315.740000000002</v>
          </cell>
          <cell r="H511">
            <v>0</v>
          </cell>
          <cell r="I511">
            <v>333.33</v>
          </cell>
          <cell r="J511">
            <v>333.33</v>
          </cell>
          <cell r="K511">
            <v>3</v>
          </cell>
          <cell r="L511" t="str">
            <v>BOND</v>
          </cell>
          <cell r="M511" t="str">
            <v>RPI</v>
          </cell>
        </row>
        <row r="512">
          <cell r="A512" t="str">
            <v>US3136F03X87</v>
          </cell>
          <cell r="B512">
            <v>38677</v>
          </cell>
          <cell r="C512" t="str">
            <v>07 ene 2002</v>
          </cell>
          <cell r="D512">
            <v>5000000</v>
          </cell>
          <cell r="E512">
            <v>4822656.25</v>
          </cell>
          <cell r="F512">
            <v>5069273.37</v>
          </cell>
          <cell r="G512">
            <v>246617.12</v>
          </cell>
          <cell r="H512">
            <v>0</v>
          </cell>
          <cell r="I512">
            <v>37673.61</v>
          </cell>
          <cell r="J512">
            <v>37673.61</v>
          </cell>
          <cell r="K512">
            <v>3.88</v>
          </cell>
          <cell r="L512" t="str">
            <v>BOND</v>
          </cell>
          <cell r="M512" t="str">
            <v>RPI</v>
          </cell>
        </row>
        <row r="513">
          <cell r="A513" t="str">
            <v>US3136F1K416</v>
          </cell>
          <cell r="B513">
            <v>38492</v>
          </cell>
          <cell r="C513">
            <v>37396</v>
          </cell>
          <cell r="D513">
            <v>9300000</v>
          </cell>
          <cell r="E513">
            <v>9233691</v>
          </cell>
          <cell r="F513">
            <v>9522199.7799999993</v>
          </cell>
          <cell r="G513">
            <v>288508.78000000003</v>
          </cell>
          <cell r="H513">
            <v>0</v>
          </cell>
          <cell r="I513">
            <v>76117.919999999998</v>
          </cell>
          <cell r="J513">
            <v>76117.919999999998</v>
          </cell>
          <cell r="K513">
            <v>4.1500000000000004</v>
          </cell>
          <cell r="L513" t="str">
            <v>BOND</v>
          </cell>
          <cell r="M513" t="str">
            <v>RPI</v>
          </cell>
        </row>
        <row r="514">
          <cell r="A514" t="str">
            <v>US458182CF76</v>
          </cell>
          <cell r="B514">
            <v>38022</v>
          </cell>
          <cell r="C514" t="str">
            <v>24 ene 2000</v>
          </cell>
          <cell r="D514">
            <v>14500000</v>
          </cell>
          <cell r="E514">
            <v>13498157.74</v>
          </cell>
          <cell r="F514">
            <v>15115307.470000001</v>
          </cell>
          <cell r="G514">
            <v>1617149.73</v>
          </cell>
          <cell r="H514">
            <v>0</v>
          </cell>
          <cell r="I514">
            <v>363305.56</v>
          </cell>
          <cell r="J514">
            <v>363305.56</v>
          </cell>
          <cell r="K514">
            <v>5.13</v>
          </cell>
          <cell r="L514" t="str">
            <v>EBOND</v>
          </cell>
          <cell r="M514" t="str">
            <v>RPI</v>
          </cell>
        </row>
        <row r="515">
          <cell r="A515" t="str">
            <v>US459056QA84</v>
          </cell>
          <cell r="B515" t="str">
            <v>27 ene 2005</v>
          </cell>
          <cell r="C515">
            <v>37447</v>
          </cell>
          <cell r="D515">
            <v>14150000</v>
          </cell>
          <cell r="E515">
            <v>15391238</v>
          </cell>
          <cell r="F515">
            <v>15538024.039999999</v>
          </cell>
          <cell r="G515">
            <v>146786.04</v>
          </cell>
          <cell r="H515">
            <v>0</v>
          </cell>
          <cell r="I515">
            <v>11005.56</v>
          </cell>
          <cell r="J515">
            <v>11005.56</v>
          </cell>
          <cell r="K515">
            <v>7</v>
          </cell>
          <cell r="L515" t="str">
            <v>EBOND</v>
          </cell>
          <cell r="M515" t="str">
            <v>RPI</v>
          </cell>
        </row>
        <row r="516">
          <cell r="A516" t="str">
            <v>US45950VAG14</v>
          </cell>
          <cell r="B516" t="str">
            <v>06 abr 2005</v>
          </cell>
          <cell r="C516">
            <v>37050</v>
          </cell>
          <cell r="D516">
            <v>10000000</v>
          </cell>
          <cell r="E516">
            <v>10635900</v>
          </cell>
          <cell r="F516">
            <v>11047410.27</v>
          </cell>
          <cell r="G516">
            <v>411510.27</v>
          </cell>
          <cell r="H516">
            <v>0</v>
          </cell>
          <cell r="I516">
            <v>227604.17</v>
          </cell>
          <cell r="J516">
            <v>227604.17</v>
          </cell>
          <cell r="K516">
            <v>7.13</v>
          </cell>
          <cell r="L516" t="str">
            <v>EBOND</v>
          </cell>
          <cell r="M516" t="str">
            <v>RPI</v>
          </cell>
        </row>
        <row r="517">
          <cell r="A517" t="str">
            <v>US465410AG35</v>
          </cell>
          <cell r="B517">
            <v>37891</v>
          </cell>
          <cell r="C517">
            <v>37095</v>
          </cell>
          <cell r="D517">
            <v>5000000</v>
          </cell>
          <cell r="E517">
            <v>5136300</v>
          </cell>
          <cell r="F517">
            <v>5220500</v>
          </cell>
          <cell r="G517">
            <v>84200</v>
          </cell>
          <cell r="H517">
            <v>0</v>
          </cell>
          <cell r="I517">
            <v>103333.33</v>
          </cell>
          <cell r="J517">
            <v>103333.33</v>
          </cell>
          <cell r="K517">
            <v>6</v>
          </cell>
          <cell r="L517" t="str">
            <v>EBOND</v>
          </cell>
          <cell r="M517" t="str">
            <v>RPI</v>
          </cell>
        </row>
        <row r="518">
          <cell r="A518" t="str">
            <v>US9128273T70</v>
          </cell>
          <cell r="B518" t="str">
            <v>15 ene 2008</v>
          </cell>
          <cell r="C518">
            <v>37299</v>
          </cell>
          <cell r="D518">
            <v>6300000</v>
          </cell>
          <cell r="E518">
            <v>7069431.6600000001</v>
          </cell>
          <cell r="F518">
            <v>7458439.5099999998</v>
          </cell>
          <cell r="G518">
            <v>389007.85</v>
          </cell>
          <cell r="H518">
            <v>0</v>
          </cell>
          <cell r="I518">
            <v>11741.34</v>
          </cell>
          <cell r="J518">
            <v>11741.34</v>
          </cell>
          <cell r="K518">
            <v>4.03</v>
          </cell>
          <cell r="L518" t="str">
            <v>ACTUAL</v>
          </cell>
          <cell r="M518" t="str">
            <v>NPV</v>
          </cell>
        </row>
        <row r="519">
          <cell r="A519" t="str">
            <v>US9128274Y56</v>
          </cell>
          <cell r="B519" t="str">
            <v>15 ene 2009</v>
          </cell>
          <cell r="C519">
            <v>37452</v>
          </cell>
          <cell r="D519">
            <v>10000000</v>
          </cell>
          <cell r="E519">
            <v>11592082.470000001</v>
          </cell>
          <cell r="F519">
            <v>11826767.75</v>
          </cell>
          <cell r="G519">
            <v>234685.28</v>
          </cell>
          <cell r="H519">
            <v>0</v>
          </cell>
          <cell r="I519">
            <v>19625.38</v>
          </cell>
          <cell r="J519">
            <v>19625.38</v>
          </cell>
          <cell r="K519">
            <v>4.25</v>
          </cell>
          <cell r="L519" t="str">
            <v>ACTUAL</v>
          </cell>
          <cell r="M519" t="str">
            <v>NPV</v>
          </cell>
        </row>
        <row r="520">
          <cell r="A520" t="str">
            <v>US9128275W81</v>
          </cell>
          <cell r="B520" t="str">
            <v>15 ene 2010</v>
          </cell>
          <cell r="C520">
            <v>37448</v>
          </cell>
          <cell r="D520">
            <v>14750000</v>
          </cell>
          <cell r="E520">
            <v>17018192.25</v>
          </cell>
          <cell r="F520">
            <v>17398444.359999999</v>
          </cell>
          <cell r="G520">
            <v>380252.11</v>
          </cell>
          <cell r="H520">
            <v>0</v>
          </cell>
          <cell r="I520">
            <v>30947.79</v>
          </cell>
          <cell r="J520">
            <v>30947.79</v>
          </cell>
          <cell r="K520">
            <v>4.54</v>
          </cell>
          <cell r="L520" t="str">
            <v>ACTUAL</v>
          </cell>
          <cell r="M520" t="str">
            <v>NPV</v>
          </cell>
        </row>
        <row r="521">
          <cell r="A521" t="str">
            <v>US9128276D91</v>
          </cell>
          <cell r="B521">
            <v>38487</v>
          </cell>
          <cell r="C521">
            <v>37399</v>
          </cell>
          <cell r="D521">
            <v>55000000</v>
          </cell>
          <cell r="E521">
            <v>59516015.720000006</v>
          </cell>
          <cell r="F521">
            <v>60972656.25</v>
          </cell>
          <cell r="G521">
            <v>1456640.53</v>
          </cell>
          <cell r="H521">
            <v>72452.44</v>
          </cell>
          <cell r="I521">
            <v>714436.15</v>
          </cell>
          <cell r="J521">
            <v>786888.59000000008</v>
          </cell>
          <cell r="K521">
            <v>6.75</v>
          </cell>
          <cell r="L521" t="str">
            <v>ACTUAL</v>
          </cell>
          <cell r="M521" t="str">
            <v>RPI</v>
          </cell>
        </row>
        <row r="522">
          <cell r="A522" t="str">
            <v>US9128277F31</v>
          </cell>
          <cell r="B522">
            <v>39036</v>
          </cell>
          <cell r="C522" t="str">
            <v>01 ago 2002</v>
          </cell>
          <cell r="D522">
            <v>14000000</v>
          </cell>
          <cell r="E522">
            <v>13945625</v>
          </cell>
          <cell r="F522">
            <v>14096250</v>
          </cell>
          <cell r="G522">
            <v>150625</v>
          </cell>
          <cell r="H522">
            <v>73899.460000000006</v>
          </cell>
          <cell r="I522">
            <v>29959.23</v>
          </cell>
          <cell r="J522">
            <v>103858.69</v>
          </cell>
          <cell r="K522">
            <v>3.5</v>
          </cell>
          <cell r="L522" t="str">
            <v>ACTUAL</v>
          </cell>
          <cell r="M522" t="str">
            <v>RPI</v>
          </cell>
        </row>
        <row r="523">
          <cell r="A523" t="str">
            <v>US9128277K26</v>
          </cell>
          <cell r="B523" t="str">
            <v>31 ene 2004</v>
          </cell>
          <cell r="C523" t="str">
            <v>24 abr 2002</v>
          </cell>
          <cell r="D523">
            <v>6000000</v>
          </cell>
          <cell r="E523">
            <v>5980312.5</v>
          </cell>
          <cell r="F523">
            <v>6094218.75</v>
          </cell>
          <cell r="G523">
            <v>113906.25</v>
          </cell>
          <cell r="H523">
            <v>0</v>
          </cell>
          <cell r="I523">
            <v>489.13</v>
          </cell>
          <cell r="J523">
            <v>489.13</v>
          </cell>
          <cell r="K523">
            <v>3</v>
          </cell>
          <cell r="L523" t="str">
            <v>ACTUAL</v>
          </cell>
          <cell r="M523" t="str">
            <v>RPI</v>
          </cell>
        </row>
        <row r="524">
          <cell r="A524" t="str">
            <v>US912828AC44</v>
          </cell>
          <cell r="B524">
            <v>39217</v>
          </cell>
          <cell r="C524">
            <v>37459</v>
          </cell>
          <cell r="D524">
            <v>20000000</v>
          </cell>
          <cell r="E524">
            <v>20548007.82</v>
          </cell>
          <cell r="F524">
            <v>20809375</v>
          </cell>
          <cell r="G524">
            <v>261367.18</v>
          </cell>
          <cell r="H524">
            <v>157523.78</v>
          </cell>
          <cell r="I524">
            <v>27938.17</v>
          </cell>
          <cell r="J524">
            <v>185461.95</v>
          </cell>
          <cell r="K524">
            <v>4.38</v>
          </cell>
          <cell r="L524" t="str">
            <v>ACTUAL</v>
          </cell>
          <cell r="M524" t="str">
            <v>RPI</v>
          </cell>
        </row>
        <row r="525">
          <cell r="A525" t="str">
            <v>XS0049380032</v>
          </cell>
          <cell r="B525">
            <v>38061</v>
          </cell>
          <cell r="C525">
            <v>36956</v>
          </cell>
          <cell r="D525">
            <v>5430000</v>
          </cell>
          <cell r="E525">
            <v>5562154.7599999998</v>
          </cell>
          <cell r="F525">
            <v>5768631.7999999998</v>
          </cell>
          <cell r="G525">
            <v>206477.04</v>
          </cell>
          <cell r="H525">
            <v>0</v>
          </cell>
          <cell r="I525">
            <v>133336.67000000001</v>
          </cell>
          <cell r="J525">
            <v>133336.67000000001</v>
          </cell>
          <cell r="K525">
            <v>6.5</v>
          </cell>
          <cell r="L525" t="str">
            <v>EBOND</v>
          </cell>
          <cell r="M525" t="str">
            <v>RPI</v>
          </cell>
        </row>
        <row r="526">
          <cell r="A526" t="str">
            <v>XS0054616262</v>
          </cell>
          <cell r="B526" t="str">
            <v>05 ene 2005</v>
          </cell>
          <cell r="C526">
            <v>37166</v>
          </cell>
          <cell r="D526">
            <v>5000000</v>
          </cell>
          <cell r="E526">
            <v>5642450</v>
          </cell>
          <cell r="F526">
            <v>5609731.3499999996</v>
          </cell>
          <cell r="G526">
            <v>-32718.65</v>
          </cell>
          <cell r="H526">
            <v>0</v>
          </cell>
          <cell r="I526">
            <v>236041.67</v>
          </cell>
          <cell r="J526">
            <v>236041.67</v>
          </cell>
          <cell r="K526">
            <v>8.25</v>
          </cell>
          <cell r="L526" t="str">
            <v>EBOND</v>
          </cell>
          <cell r="M526" t="str">
            <v>RPI</v>
          </cell>
        </row>
        <row r="527">
          <cell r="A527" t="str">
            <v>XS0054636963</v>
          </cell>
          <cell r="B527" t="str">
            <v>20 dic 2004</v>
          </cell>
          <cell r="C527" t="str">
            <v>18 ene 2002</v>
          </cell>
          <cell r="D527">
            <v>20000000</v>
          </cell>
          <cell r="E527">
            <v>22075611.100000001</v>
          </cell>
          <cell r="F527">
            <v>22430000</v>
          </cell>
          <cell r="G527">
            <v>354388.9</v>
          </cell>
          <cell r="H527">
            <v>57750</v>
          </cell>
          <cell r="I527">
            <v>955166.67</v>
          </cell>
          <cell r="J527">
            <v>1012916.67</v>
          </cell>
          <cell r="K527">
            <v>8.25</v>
          </cell>
          <cell r="L527" t="str">
            <v>EBOND</v>
          </cell>
          <cell r="M527" t="str">
            <v>RPI</v>
          </cell>
        </row>
        <row r="528">
          <cell r="A528" t="str">
            <v>XS0081337940</v>
          </cell>
          <cell r="B528">
            <v>37557</v>
          </cell>
          <cell r="C528">
            <v>36840</v>
          </cell>
          <cell r="D528">
            <v>6000000</v>
          </cell>
          <cell r="E528">
            <v>5938703.8500000006</v>
          </cell>
          <cell r="F528">
            <v>6060604.9199999999</v>
          </cell>
          <cell r="G528">
            <v>121901.07</v>
          </cell>
          <cell r="H528">
            <v>0</v>
          </cell>
          <cell r="I528">
            <v>284375</v>
          </cell>
          <cell r="J528">
            <v>284375</v>
          </cell>
          <cell r="K528">
            <v>6.25</v>
          </cell>
          <cell r="L528" t="str">
            <v>EBOND</v>
          </cell>
          <cell r="M528" t="str">
            <v>RPI</v>
          </cell>
        </row>
        <row r="529">
          <cell r="A529" t="str">
            <v>XS0092514560</v>
          </cell>
          <cell r="B529">
            <v>37945</v>
          </cell>
          <cell r="C529">
            <v>37193</v>
          </cell>
          <cell r="D529">
            <v>5000000</v>
          </cell>
          <cell r="E529">
            <v>5164900</v>
          </cell>
          <cell r="F529">
            <v>5178659.5</v>
          </cell>
          <cell r="G529">
            <v>13759.5</v>
          </cell>
          <cell r="H529">
            <v>0</v>
          </cell>
          <cell r="I529">
            <v>174305.56</v>
          </cell>
          <cell r="J529">
            <v>174305.56</v>
          </cell>
          <cell r="K529">
            <v>5</v>
          </cell>
          <cell r="L529" t="str">
            <v>EBOND</v>
          </cell>
          <cell r="M529" t="str">
            <v>RPI</v>
          </cell>
        </row>
        <row r="530">
          <cell r="A530" t="str">
            <v>XS0095462353</v>
          </cell>
          <cell r="B530">
            <v>38070</v>
          </cell>
          <cell r="C530" t="str">
            <v>14 dic 2000</v>
          </cell>
          <cell r="D530">
            <v>15000000</v>
          </cell>
          <cell r="E530">
            <v>14783094.960000001</v>
          </cell>
          <cell r="F530">
            <v>15862614.600000001</v>
          </cell>
          <cell r="G530">
            <v>1079519.6399999999</v>
          </cell>
          <cell r="H530">
            <v>0</v>
          </cell>
          <cell r="I530">
            <v>317500</v>
          </cell>
          <cell r="J530">
            <v>317500</v>
          </cell>
          <cell r="K530">
            <v>6</v>
          </cell>
          <cell r="L530" t="str">
            <v>EBOND</v>
          </cell>
          <cell r="M530" t="str">
            <v>RPI</v>
          </cell>
        </row>
        <row r="531">
          <cell r="A531" t="str">
            <v>XS0098876955</v>
          </cell>
          <cell r="B531">
            <v>38169</v>
          </cell>
          <cell r="C531">
            <v>37202</v>
          </cell>
          <cell r="D531">
            <v>2000000</v>
          </cell>
          <cell r="E531">
            <v>2002000</v>
          </cell>
          <cell r="F531">
            <v>2002196</v>
          </cell>
          <cell r="G531">
            <v>196</v>
          </cell>
          <cell r="H531">
            <v>0</v>
          </cell>
          <cell r="I531">
            <v>6139.72</v>
          </cell>
          <cell r="J531">
            <v>6139.72</v>
          </cell>
          <cell r="K531">
            <v>3.57</v>
          </cell>
          <cell r="L531" t="str">
            <v>A360</v>
          </cell>
          <cell r="M531" t="str">
            <v>NPV</v>
          </cell>
        </row>
        <row r="532">
          <cell r="A532" t="str">
            <v>XS0101868890</v>
          </cell>
          <cell r="B532">
            <v>37516</v>
          </cell>
          <cell r="C532" t="str">
            <v>25 abr 2001</v>
          </cell>
          <cell r="D532">
            <v>3000000</v>
          </cell>
          <cell r="E532">
            <v>3070200</v>
          </cell>
          <cell r="F532">
            <v>3015750.6</v>
          </cell>
          <cell r="G532">
            <v>-54449.4</v>
          </cell>
          <cell r="H532">
            <v>0</v>
          </cell>
          <cell r="I532">
            <v>166812.5</v>
          </cell>
          <cell r="J532">
            <v>166812.5</v>
          </cell>
          <cell r="K532">
            <v>6.38</v>
          </cell>
          <cell r="L532" t="str">
            <v>EBOND</v>
          </cell>
          <cell r="M532" t="str">
            <v>RPI</v>
          </cell>
        </row>
        <row r="533">
          <cell r="A533" t="str">
            <v>XS0142029510</v>
          </cell>
          <cell r="B533" t="str">
            <v>28 ene 2004</v>
          </cell>
          <cell r="C533">
            <v>37292</v>
          </cell>
          <cell r="D533">
            <v>3000000</v>
          </cell>
          <cell r="E533">
            <v>2998800</v>
          </cell>
          <cell r="F533">
            <v>3002385</v>
          </cell>
          <cell r="G533">
            <v>3585</v>
          </cell>
          <cell r="H533">
            <v>0</v>
          </cell>
          <cell r="I533">
            <v>859</v>
          </cell>
          <cell r="J533">
            <v>859</v>
          </cell>
          <cell r="K533">
            <v>3.44</v>
          </cell>
          <cell r="L533" t="str">
            <v>A360</v>
          </cell>
          <cell r="M533" t="str">
            <v>NPV</v>
          </cell>
        </row>
        <row r="534">
          <cell r="A534" t="str">
            <v>XS0142391209</v>
          </cell>
          <cell r="B534">
            <v>39128</v>
          </cell>
          <cell r="C534">
            <v>37447</v>
          </cell>
          <cell r="D534">
            <v>1200000</v>
          </cell>
          <cell r="E534">
            <v>1192080</v>
          </cell>
          <cell r="F534">
            <v>1207508.3999999999</v>
          </cell>
          <cell r="G534">
            <v>15428.4</v>
          </cell>
          <cell r="H534">
            <v>22047.95</v>
          </cell>
          <cell r="I534">
            <v>3345.2</v>
          </cell>
          <cell r="J534">
            <v>25393.15</v>
          </cell>
          <cell r="K534">
            <v>4.63</v>
          </cell>
          <cell r="L534" t="str">
            <v>ACTUAL</v>
          </cell>
          <cell r="M534" t="str">
            <v>OFC</v>
          </cell>
        </row>
        <row r="535">
          <cell r="A535" t="str">
            <v>XS0146883581</v>
          </cell>
          <cell r="B535">
            <v>38487</v>
          </cell>
          <cell r="C535" t="str">
            <v>29 abr 2002</v>
          </cell>
          <cell r="D535">
            <v>5000000</v>
          </cell>
          <cell r="E535">
            <v>4997850</v>
          </cell>
          <cell r="F535">
            <v>5072582.75</v>
          </cell>
          <cell r="G535">
            <v>74732.75</v>
          </cell>
          <cell r="H535">
            <v>0</v>
          </cell>
          <cell r="I535">
            <v>49417.81</v>
          </cell>
          <cell r="J535">
            <v>49417.81</v>
          </cell>
          <cell r="K535">
            <v>4.63</v>
          </cell>
          <cell r="L535" t="str">
            <v>ACTUAL</v>
          </cell>
          <cell r="M535" t="str">
            <v>OFC</v>
          </cell>
        </row>
      </sheetData>
      <sheetData sheetId="1">
        <row r="5">
          <cell r="A5" t="str">
            <v>36202C6A6</v>
          </cell>
          <cell r="B5" t="str">
            <v>36202C6A6</v>
          </cell>
          <cell r="C5">
            <v>5.5</v>
          </cell>
          <cell r="D5">
            <v>41537</v>
          </cell>
          <cell r="E5" t="str">
            <v>GNMA POOL# 22665</v>
          </cell>
          <cell r="F5">
            <v>101.874999</v>
          </cell>
          <cell r="G5">
            <v>1425.71</v>
          </cell>
          <cell r="H5">
            <v>311063.13</v>
          </cell>
          <cell r="I5">
            <v>316895.56</v>
          </cell>
          <cell r="J5">
            <v>1</v>
          </cell>
        </row>
        <row r="6">
          <cell r="A6" t="str">
            <v>36202CNF6</v>
          </cell>
          <cell r="B6" t="str">
            <v>36202CNF6</v>
          </cell>
          <cell r="C6">
            <v>5.5</v>
          </cell>
          <cell r="D6">
            <v>40622</v>
          </cell>
          <cell r="E6" t="str">
            <v>GNMA POOL# 22190</v>
          </cell>
          <cell r="F6">
            <v>101.999999</v>
          </cell>
          <cell r="G6">
            <v>1796.88</v>
          </cell>
          <cell r="H6">
            <v>392047.18</v>
          </cell>
          <cell r="I6">
            <v>399888.12</v>
          </cell>
          <cell r="J6">
            <v>1</v>
          </cell>
        </row>
        <row r="7">
          <cell r="A7" t="str">
            <v>36202CPF4</v>
          </cell>
          <cell r="B7" t="str">
            <v>36202CPF4</v>
          </cell>
          <cell r="C7">
            <v>5.5</v>
          </cell>
          <cell r="D7">
            <v>40653</v>
          </cell>
          <cell r="E7" t="str">
            <v>GNMA POOL# 22222</v>
          </cell>
          <cell r="F7">
            <v>101.999999</v>
          </cell>
          <cell r="G7">
            <v>2063.0500000000002</v>
          </cell>
          <cell r="H7">
            <v>450119.22</v>
          </cell>
          <cell r="I7">
            <v>459121.6</v>
          </cell>
          <cell r="J7">
            <v>1</v>
          </cell>
        </row>
        <row r="8">
          <cell r="A8" t="str">
            <v>36202CPW7</v>
          </cell>
          <cell r="B8" t="str">
            <v>36202CPW7</v>
          </cell>
          <cell r="C8">
            <v>5.5</v>
          </cell>
          <cell r="D8">
            <v>40714</v>
          </cell>
          <cell r="E8" t="str">
            <v>GNMA POOL# 22237</v>
          </cell>
          <cell r="F8">
            <v>101.99999800000001</v>
          </cell>
          <cell r="G8">
            <v>1260.5899999999999</v>
          </cell>
          <cell r="H8">
            <v>275038.71999999997</v>
          </cell>
          <cell r="I8">
            <v>280539.49</v>
          </cell>
          <cell r="J8">
            <v>1</v>
          </cell>
        </row>
        <row r="9">
          <cell r="A9" t="str">
            <v>36202DAG6</v>
          </cell>
          <cell r="B9" t="str">
            <v>36202DAG6</v>
          </cell>
          <cell r="C9">
            <v>5.5</v>
          </cell>
          <cell r="D9">
            <v>41659</v>
          </cell>
          <cell r="E9" t="str">
            <v>GNMA POOL# 22707</v>
          </cell>
          <cell r="F9">
            <v>101.874999</v>
          </cell>
          <cell r="G9">
            <v>1831.57</v>
          </cell>
          <cell r="H9">
            <v>399615.67</v>
          </cell>
          <cell r="I9">
            <v>407108.46</v>
          </cell>
          <cell r="J9">
            <v>1</v>
          </cell>
        </row>
        <row r="10">
          <cell r="A10" t="str">
            <v>36202DAW1</v>
          </cell>
          <cell r="B10" t="str">
            <v>36202DAW1</v>
          </cell>
          <cell r="C10">
            <v>6</v>
          </cell>
          <cell r="D10">
            <v>41690</v>
          </cell>
          <cell r="E10" t="str">
            <v>GNMA POOL# 22721</v>
          </cell>
          <cell r="F10">
            <v>103.1563</v>
          </cell>
          <cell r="G10">
            <v>4625.74</v>
          </cell>
          <cell r="H10">
            <v>925147.73</v>
          </cell>
          <cell r="I10">
            <v>954348.17</v>
          </cell>
          <cell r="J10">
            <v>1</v>
          </cell>
        </row>
        <row r="11">
          <cell r="A11" t="str">
            <v>36202DB67</v>
          </cell>
          <cell r="B11" t="str">
            <v>36202DB67</v>
          </cell>
          <cell r="C11">
            <v>6</v>
          </cell>
          <cell r="D11">
            <v>41779</v>
          </cell>
          <cell r="E11" t="str">
            <v>GNMA POOL# 22761</v>
          </cell>
          <cell r="F11">
            <v>103.1563</v>
          </cell>
          <cell r="G11">
            <v>3998.41</v>
          </cell>
          <cell r="H11">
            <v>799682.83</v>
          </cell>
          <cell r="I11">
            <v>824923.22</v>
          </cell>
          <cell r="J11">
            <v>1</v>
          </cell>
        </row>
        <row r="12">
          <cell r="A12" t="str">
            <v>36202DCK5</v>
          </cell>
          <cell r="B12" t="str">
            <v>36202DCK5</v>
          </cell>
          <cell r="C12">
            <v>6</v>
          </cell>
          <cell r="D12">
            <v>41810</v>
          </cell>
          <cell r="E12" t="str">
            <v>GNMA POOL# 22774</v>
          </cell>
          <cell r="F12">
            <v>103.1563</v>
          </cell>
          <cell r="G12">
            <v>11397.74</v>
          </cell>
          <cell r="H12">
            <v>2279548.13</v>
          </cell>
          <cell r="I12">
            <v>2351497.5099999998</v>
          </cell>
          <cell r="J12">
            <v>1</v>
          </cell>
        </row>
        <row r="13">
          <cell r="A13" t="str">
            <v>36202DCZ2</v>
          </cell>
          <cell r="B13" t="str">
            <v>36202DCZ2</v>
          </cell>
          <cell r="C13">
            <v>6</v>
          </cell>
          <cell r="D13">
            <v>41840</v>
          </cell>
          <cell r="E13" t="str">
            <v>GNMA POOL# 22788</v>
          </cell>
          <cell r="F13">
            <v>103.156299</v>
          </cell>
          <cell r="G13">
            <v>3663.51</v>
          </cell>
          <cell r="H13">
            <v>732701.7</v>
          </cell>
          <cell r="I13">
            <v>755827.96</v>
          </cell>
          <cell r="J13">
            <v>1</v>
          </cell>
        </row>
        <row r="14">
          <cell r="A14" t="str">
            <v>36202DDG3</v>
          </cell>
          <cell r="B14" t="str">
            <v>36202DDG3</v>
          </cell>
          <cell r="C14">
            <v>6</v>
          </cell>
          <cell r="D14">
            <v>41871</v>
          </cell>
          <cell r="E14" t="str">
            <v>GNMA POOL# 22803</v>
          </cell>
          <cell r="F14">
            <v>103.156301</v>
          </cell>
          <cell r="G14">
            <v>2981.4</v>
          </cell>
          <cell r="H14">
            <v>596279.67000000004</v>
          </cell>
          <cell r="I14">
            <v>615100.05000000005</v>
          </cell>
          <cell r="J14">
            <v>1</v>
          </cell>
        </row>
        <row r="15">
          <cell r="A15" t="str">
            <v>36202DDU2</v>
          </cell>
          <cell r="B15" t="str">
            <v>36202DDU2</v>
          </cell>
          <cell r="C15">
            <v>6</v>
          </cell>
          <cell r="D15">
            <v>41902</v>
          </cell>
          <cell r="E15" t="str">
            <v>GNMA POOL# 22815</v>
          </cell>
          <cell r="F15">
            <v>103.156299</v>
          </cell>
          <cell r="G15">
            <v>1869.68</v>
          </cell>
          <cell r="H15">
            <v>373936</v>
          </cell>
          <cell r="I15">
            <v>385738.54</v>
          </cell>
          <cell r="J15">
            <v>1</v>
          </cell>
        </row>
        <row r="16">
          <cell r="A16" t="str">
            <v>36202DER8</v>
          </cell>
          <cell r="B16" t="str">
            <v>36202DER8</v>
          </cell>
          <cell r="C16">
            <v>6</v>
          </cell>
          <cell r="D16">
            <v>41963</v>
          </cell>
          <cell r="E16" t="str">
            <v>GNMA POOL# 22844</v>
          </cell>
          <cell r="F16">
            <v>103.156302</v>
          </cell>
          <cell r="G16">
            <v>1610.84</v>
          </cell>
          <cell r="H16">
            <v>322168.84000000003</v>
          </cell>
          <cell r="I16">
            <v>332337.46000000002</v>
          </cell>
          <cell r="J16">
            <v>1</v>
          </cell>
        </row>
        <row r="17">
          <cell r="A17" t="str">
            <v>36202DFM8</v>
          </cell>
          <cell r="B17" t="str">
            <v>36202DFM8</v>
          </cell>
          <cell r="C17">
            <v>6</v>
          </cell>
          <cell r="D17">
            <v>42024</v>
          </cell>
          <cell r="E17" t="str">
            <v>GNMA POOL# 22872</v>
          </cell>
          <cell r="F17">
            <v>103.156301</v>
          </cell>
          <cell r="G17">
            <v>1590.86</v>
          </cell>
          <cell r="H17">
            <v>318172.08</v>
          </cell>
          <cell r="I17">
            <v>328214.55</v>
          </cell>
          <cell r="J17">
            <v>1</v>
          </cell>
        </row>
        <row r="18">
          <cell r="A18" t="str">
            <v>36203ACD6</v>
          </cell>
          <cell r="B18" t="str">
            <v>36203ACD6</v>
          </cell>
          <cell r="C18">
            <v>7</v>
          </cell>
          <cell r="D18">
            <v>39522</v>
          </cell>
          <cell r="E18" t="str">
            <v>GNMA POOL# 343068</v>
          </cell>
          <cell r="F18">
            <v>107.12499800000001</v>
          </cell>
          <cell r="G18">
            <v>564.75</v>
          </cell>
          <cell r="H18">
            <v>96815.039999999994</v>
          </cell>
          <cell r="I18">
            <v>103713.11</v>
          </cell>
          <cell r="J18">
            <v>1</v>
          </cell>
        </row>
        <row r="19">
          <cell r="A19" t="str">
            <v>36203ACH7</v>
          </cell>
          <cell r="B19" t="str">
            <v>36203ACH7</v>
          </cell>
          <cell r="C19">
            <v>7.5</v>
          </cell>
          <cell r="D19">
            <v>39553</v>
          </cell>
          <cell r="E19" t="str">
            <v>GNMA POOL# 343072</v>
          </cell>
          <cell r="F19">
            <v>107.433001</v>
          </cell>
          <cell r="G19">
            <v>1298.32</v>
          </cell>
          <cell r="H19">
            <v>207730.5</v>
          </cell>
          <cell r="I19">
            <v>223171.11</v>
          </cell>
          <cell r="J19">
            <v>1</v>
          </cell>
        </row>
        <row r="20">
          <cell r="A20" t="str">
            <v>36203AEY8</v>
          </cell>
          <cell r="B20" t="str">
            <v>36203AEY8</v>
          </cell>
          <cell r="C20">
            <v>7</v>
          </cell>
          <cell r="D20">
            <v>39462</v>
          </cell>
          <cell r="E20" t="str">
            <v>GNMA POOL# 343151</v>
          </cell>
          <cell r="F20">
            <v>107.124999</v>
          </cell>
          <cell r="G20">
            <v>933.14</v>
          </cell>
          <cell r="H20">
            <v>159966.47</v>
          </cell>
          <cell r="I20">
            <v>171364.08</v>
          </cell>
          <cell r="J20">
            <v>1</v>
          </cell>
        </row>
        <row r="21">
          <cell r="A21" t="str">
            <v>36203AFW1</v>
          </cell>
          <cell r="B21" t="str">
            <v>36203AFW1</v>
          </cell>
          <cell r="C21">
            <v>7.5</v>
          </cell>
          <cell r="D21">
            <v>39522</v>
          </cell>
          <cell r="E21" t="str">
            <v>GNMA POOL# 343181</v>
          </cell>
          <cell r="F21">
            <v>107.433008</v>
          </cell>
          <cell r="G21">
            <v>284.3</v>
          </cell>
          <cell r="H21">
            <v>45488.18</v>
          </cell>
          <cell r="I21">
            <v>48869.32</v>
          </cell>
          <cell r="J21">
            <v>1</v>
          </cell>
        </row>
        <row r="22">
          <cell r="A22" t="str">
            <v>36203AGG5</v>
          </cell>
          <cell r="B22" t="str">
            <v>36203AGG5</v>
          </cell>
          <cell r="C22">
            <v>6.5</v>
          </cell>
          <cell r="D22">
            <v>39553</v>
          </cell>
          <cell r="E22" t="str">
            <v>GNMA POOL# 343199</v>
          </cell>
          <cell r="F22">
            <v>105.429</v>
          </cell>
          <cell r="G22">
            <v>707.6</v>
          </cell>
          <cell r="H22">
            <v>130633.08</v>
          </cell>
          <cell r="I22">
            <v>137725.15</v>
          </cell>
          <cell r="J22">
            <v>1</v>
          </cell>
        </row>
        <row r="23">
          <cell r="A23" t="str">
            <v>36203AGJ9</v>
          </cell>
          <cell r="B23" t="str">
            <v>36203AGJ9</v>
          </cell>
          <cell r="C23">
            <v>7.5</v>
          </cell>
          <cell r="D23">
            <v>39553</v>
          </cell>
          <cell r="E23" t="str">
            <v>GNMA POOL# 343201</v>
          </cell>
          <cell r="F23">
            <v>107.43300000000001</v>
          </cell>
          <cell r="G23">
            <v>827.67</v>
          </cell>
          <cell r="H23">
            <v>132426.75</v>
          </cell>
          <cell r="I23">
            <v>142270.03</v>
          </cell>
          <cell r="J23">
            <v>1</v>
          </cell>
        </row>
        <row r="24">
          <cell r="A24" t="str">
            <v>36203AR32</v>
          </cell>
          <cell r="B24" t="str">
            <v>36203AR32</v>
          </cell>
          <cell r="C24">
            <v>7</v>
          </cell>
          <cell r="D24">
            <v>39522</v>
          </cell>
          <cell r="E24" t="str">
            <v>GNMA POOL# 343506</v>
          </cell>
          <cell r="F24">
            <v>107.124999</v>
          </cell>
          <cell r="G24">
            <v>950.46</v>
          </cell>
          <cell r="H24">
            <v>162936.29999999999</v>
          </cell>
          <cell r="I24">
            <v>174545.51</v>
          </cell>
          <cell r="J24">
            <v>1</v>
          </cell>
        </row>
        <row r="25">
          <cell r="A25" t="str">
            <v>36203ASY3</v>
          </cell>
          <cell r="B25" t="str">
            <v>36203ASY3</v>
          </cell>
          <cell r="C25">
            <v>7</v>
          </cell>
          <cell r="D25">
            <v>39462</v>
          </cell>
          <cell r="E25" t="str">
            <v>GNMA POOL# 343535</v>
          </cell>
          <cell r="F25">
            <v>107.125</v>
          </cell>
          <cell r="G25">
            <v>2007.9</v>
          </cell>
          <cell r="H25">
            <v>344211.11</v>
          </cell>
          <cell r="I25">
            <v>368736.15</v>
          </cell>
          <cell r="J25">
            <v>1</v>
          </cell>
        </row>
        <row r="26">
          <cell r="A26" t="str">
            <v>36203ATJ5</v>
          </cell>
          <cell r="B26" t="str">
            <v>36203ATJ5</v>
          </cell>
          <cell r="C26">
            <v>7.5</v>
          </cell>
          <cell r="D26">
            <v>39553</v>
          </cell>
          <cell r="E26" t="str">
            <v>GNMA POOL# 343553</v>
          </cell>
          <cell r="F26">
            <v>107.432993</v>
          </cell>
          <cell r="G26">
            <v>116.79</v>
          </cell>
          <cell r="H26">
            <v>18687.09</v>
          </cell>
          <cell r="I26">
            <v>20076.099999999999</v>
          </cell>
          <cell r="J26">
            <v>1</v>
          </cell>
        </row>
        <row r="27">
          <cell r="A27" t="str">
            <v>36203AVH6</v>
          </cell>
          <cell r="B27" t="str">
            <v>36203AVH6</v>
          </cell>
          <cell r="C27">
            <v>7</v>
          </cell>
          <cell r="D27">
            <v>39614</v>
          </cell>
          <cell r="E27" t="str">
            <v>GNMA POOL# 343616</v>
          </cell>
          <cell r="F27">
            <v>107.13800000000001</v>
          </cell>
          <cell r="G27">
            <v>2675.65</v>
          </cell>
          <cell r="H27">
            <v>458683.1</v>
          </cell>
          <cell r="I27">
            <v>491423.9</v>
          </cell>
          <cell r="J27">
            <v>1</v>
          </cell>
        </row>
        <row r="28">
          <cell r="A28" t="str">
            <v>36203AVT0</v>
          </cell>
          <cell r="B28" t="str">
            <v>36203AVT0</v>
          </cell>
          <cell r="C28">
            <v>6.5</v>
          </cell>
          <cell r="D28">
            <v>39644</v>
          </cell>
          <cell r="E28" t="str">
            <v>GNMA POOL# 343626</v>
          </cell>
          <cell r="F28">
            <v>105.429001</v>
          </cell>
          <cell r="G28">
            <v>2478.6</v>
          </cell>
          <cell r="H28">
            <v>457586.8</v>
          </cell>
          <cell r="I28">
            <v>482429.19</v>
          </cell>
          <cell r="J28">
            <v>1</v>
          </cell>
        </row>
        <row r="29">
          <cell r="A29" t="str">
            <v>36203AYS9</v>
          </cell>
          <cell r="B29" t="str">
            <v>36203AYS9</v>
          </cell>
          <cell r="C29">
            <v>7.5</v>
          </cell>
          <cell r="D29">
            <v>39553</v>
          </cell>
          <cell r="E29" t="str">
            <v>GNMA POOL# 343721</v>
          </cell>
          <cell r="F29">
            <v>107.433013</v>
          </cell>
          <cell r="G29">
            <v>47.13</v>
          </cell>
          <cell r="H29">
            <v>7540.28</v>
          </cell>
          <cell r="I29">
            <v>8100.75</v>
          </cell>
          <cell r="J29">
            <v>1</v>
          </cell>
        </row>
        <row r="30">
          <cell r="A30" t="str">
            <v>36203AZG4</v>
          </cell>
          <cell r="B30" t="str">
            <v>36203AZG4</v>
          </cell>
          <cell r="C30">
            <v>7.5</v>
          </cell>
          <cell r="D30">
            <v>39522</v>
          </cell>
          <cell r="E30" t="str">
            <v>GNMA POOL# 343743</v>
          </cell>
          <cell r="F30">
            <v>107.433018</v>
          </cell>
          <cell r="G30">
            <v>105.08</v>
          </cell>
          <cell r="H30">
            <v>16813.09</v>
          </cell>
          <cell r="I30">
            <v>18062.810000000001</v>
          </cell>
          <cell r="J30">
            <v>1</v>
          </cell>
        </row>
        <row r="31">
          <cell r="A31" t="str">
            <v>36203BKA1</v>
          </cell>
          <cell r="B31" t="str">
            <v>36203BKA1</v>
          </cell>
          <cell r="C31">
            <v>7</v>
          </cell>
          <cell r="D31">
            <v>44910</v>
          </cell>
          <cell r="E31" t="str">
            <v>GNMA POOL# 344189</v>
          </cell>
          <cell r="F31">
            <v>104.95598200000001</v>
          </cell>
          <cell r="G31">
            <v>125.62</v>
          </cell>
          <cell r="H31">
            <v>21534.38</v>
          </cell>
          <cell r="I31">
            <v>22601.62</v>
          </cell>
          <cell r="J31">
            <v>1</v>
          </cell>
        </row>
        <row r="32">
          <cell r="A32" t="str">
            <v>36203C2F8</v>
          </cell>
          <cell r="B32" t="str">
            <v>36203C2F8</v>
          </cell>
          <cell r="C32">
            <v>6</v>
          </cell>
          <cell r="D32">
            <v>40648</v>
          </cell>
          <cell r="E32" t="str">
            <v>GNMA POOL# 345574</v>
          </cell>
          <cell r="F32">
            <v>104.062001</v>
          </cell>
          <cell r="G32">
            <v>743.77</v>
          </cell>
          <cell r="H32">
            <v>148754.26</v>
          </cell>
          <cell r="I32">
            <v>154796.66</v>
          </cell>
          <cell r="J32">
            <v>1</v>
          </cell>
        </row>
        <row r="33">
          <cell r="A33" t="str">
            <v>36203CEB4</v>
          </cell>
          <cell r="B33" t="str">
            <v>36203CEB4</v>
          </cell>
          <cell r="C33">
            <v>8</v>
          </cell>
          <cell r="D33">
            <v>39553</v>
          </cell>
          <cell r="E33" t="str">
            <v>GNMA POOL# 344930</v>
          </cell>
          <cell r="F33">
            <v>107.078999</v>
          </cell>
          <cell r="G33">
            <v>1323.55</v>
          </cell>
          <cell r="H33">
            <v>198532.72</v>
          </cell>
          <cell r="I33">
            <v>212586.85</v>
          </cell>
          <cell r="J33">
            <v>1</v>
          </cell>
        </row>
        <row r="34">
          <cell r="A34" t="str">
            <v>36203CQE5</v>
          </cell>
          <cell r="B34" t="str">
            <v>36203CQE5</v>
          </cell>
          <cell r="C34">
            <v>6.5</v>
          </cell>
          <cell r="D34">
            <v>39859</v>
          </cell>
          <cell r="E34" t="str">
            <v>GNMA POOL# 345253</v>
          </cell>
          <cell r="F34">
            <v>105.311998</v>
          </cell>
          <cell r="G34">
            <v>648.84</v>
          </cell>
          <cell r="H34">
            <v>119785.07</v>
          </cell>
          <cell r="I34">
            <v>126148.05</v>
          </cell>
          <cell r="J34">
            <v>1</v>
          </cell>
        </row>
        <row r="35">
          <cell r="A35" t="str">
            <v>36203CRK0</v>
          </cell>
          <cell r="B35" t="str">
            <v>36203CRK0</v>
          </cell>
          <cell r="C35">
            <v>7</v>
          </cell>
          <cell r="D35">
            <v>39583</v>
          </cell>
          <cell r="E35" t="str">
            <v>GNMA POOL# 345290</v>
          </cell>
          <cell r="F35">
            <v>107.137997</v>
          </cell>
          <cell r="G35">
            <v>861.45</v>
          </cell>
          <cell r="H35">
            <v>147677.01</v>
          </cell>
          <cell r="I35">
            <v>158218.19</v>
          </cell>
          <cell r="J35">
            <v>1</v>
          </cell>
        </row>
        <row r="36">
          <cell r="A36" t="str">
            <v>36203CRW4</v>
          </cell>
          <cell r="B36" t="str">
            <v>36203CRW4</v>
          </cell>
          <cell r="C36">
            <v>6.5</v>
          </cell>
          <cell r="D36">
            <v>39553</v>
          </cell>
          <cell r="E36" t="str">
            <v>GNMA POOL# 345301</v>
          </cell>
          <cell r="F36">
            <v>105.42900299999999</v>
          </cell>
          <cell r="G36">
            <v>639.73</v>
          </cell>
          <cell r="H36">
            <v>118103.09</v>
          </cell>
          <cell r="I36">
            <v>124514.91</v>
          </cell>
          <cell r="J36">
            <v>1</v>
          </cell>
        </row>
        <row r="37">
          <cell r="A37" t="str">
            <v>36203CSD5</v>
          </cell>
          <cell r="B37" t="str">
            <v>36203CSD5</v>
          </cell>
          <cell r="C37">
            <v>7</v>
          </cell>
          <cell r="D37">
            <v>39522</v>
          </cell>
          <cell r="E37" t="str">
            <v>GNMA POOL# 345316</v>
          </cell>
          <cell r="F37">
            <v>107.138002</v>
          </cell>
          <cell r="G37">
            <v>354.68</v>
          </cell>
          <cell r="H37">
            <v>60801.75</v>
          </cell>
          <cell r="I37">
            <v>65141.78</v>
          </cell>
          <cell r="J37">
            <v>1</v>
          </cell>
        </row>
        <row r="38">
          <cell r="A38" t="str">
            <v>36203CUB6</v>
          </cell>
          <cell r="B38" t="str">
            <v>36203CUB6</v>
          </cell>
          <cell r="C38">
            <v>6.5</v>
          </cell>
          <cell r="D38">
            <v>39736</v>
          </cell>
          <cell r="E38" t="str">
            <v>GNMA POOL# 345378</v>
          </cell>
          <cell r="F38">
            <v>105.428994</v>
          </cell>
          <cell r="G38">
            <v>304.58999999999997</v>
          </cell>
          <cell r="H38">
            <v>56232.15</v>
          </cell>
          <cell r="I38">
            <v>59284.99</v>
          </cell>
          <cell r="J38">
            <v>1</v>
          </cell>
        </row>
        <row r="39">
          <cell r="A39" t="str">
            <v>36203D2Q2</v>
          </cell>
          <cell r="B39" t="str">
            <v>36203D2Q2</v>
          </cell>
          <cell r="C39">
            <v>6.5</v>
          </cell>
          <cell r="D39">
            <v>39522</v>
          </cell>
          <cell r="E39" t="str">
            <v>GNMA POOL# 346483</v>
          </cell>
          <cell r="F39">
            <v>105.428988</v>
          </cell>
          <cell r="G39">
            <v>182.09</v>
          </cell>
          <cell r="H39">
            <v>33616.58</v>
          </cell>
          <cell r="I39">
            <v>35441.620000000003</v>
          </cell>
          <cell r="J39">
            <v>1</v>
          </cell>
        </row>
        <row r="40">
          <cell r="A40" t="str">
            <v>36203D6U9</v>
          </cell>
          <cell r="B40" t="str">
            <v>36203D6U9</v>
          </cell>
          <cell r="C40">
            <v>7</v>
          </cell>
          <cell r="D40">
            <v>39614</v>
          </cell>
          <cell r="E40" t="str">
            <v>GNMA POOL# 346583</v>
          </cell>
          <cell r="F40">
            <v>107.13800000000001</v>
          </cell>
          <cell r="G40">
            <v>2957.51</v>
          </cell>
          <cell r="H40">
            <v>507001.68</v>
          </cell>
          <cell r="I40">
            <v>543191.46</v>
          </cell>
          <cell r="J40">
            <v>1</v>
          </cell>
        </row>
        <row r="41">
          <cell r="A41" t="str">
            <v>36203DQB9</v>
          </cell>
          <cell r="B41" t="str">
            <v>36203DQB9</v>
          </cell>
          <cell r="C41">
            <v>7.5</v>
          </cell>
          <cell r="D41">
            <v>39553</v>
          </cell>
          <cell r="E41" t="str">
            <v>GNMA POOL# 346150</v>
          </cell>
          <cell r="F41">
            <v>107.43300499999999</v>
          </cell>
          <cell r="G41">
            <v>436.58</v>
          </cell>
          <cell r="H41">
            <v>69853.440000000002</v>
          </cell>
          <cell r="I41">
            <v>75045.649999999994</v>
          </cell>
          <cell r="J41">
            <v>1</v>
          </cell>
        </row>
        <row r="42">
          <cell r="A42" t="str">
            <v>36203DT59</v>
          </cell>
          <cell r="B42" t="str">
            <v>36203DT59</v>
          </cell>
          <cell r="C42">
            <v>7</v>
          </cell>
          <cell r="D42">
            <v>39493</v>
          </cell>
          <cell r="E42" t="str">
            <v>GNMA POOL# 346272</v>
          </cell>
          <cell r="F42">
            <v>107.13800000000001</v>
          </cell>
          <cell r="G42">
            <v>909.75</v>
          </cell>
          <cell r="H42">
            <v>155956.29</v>
          </cell>
          <cell r="I42">
            <v>167088.45000000001</v>
          </cell>
          <cell r="J42">
            <v>1</v>
          </cell>
        </row>
        <row r="43">
          <cell r="A43" t="str">
            <v>36203EA24</v>
          </cell>
          <cell r="B43" t="str">
            <v>36203EA24</v>
          </cell>
          <cell r="C43">
            <v>7</v>
          </cell>
          <cell r="D43">
            <v>39614</v>
          </cell>
          <cell r="E43" t="str">
            <v>GNMA POOL# 346625</v>
          </cell>
          <cell r="F43">
            <v>107.138001</v>
          </cell>
          <cell r="G43">
            <v>575.5</v>
          </cell>
          <cell r="H43">
            <v>98657.17</v>
          </cell>
          <cell r="I43">
            <v>105699.32</v>
          </cell>
          <cell r="J43">
            <v>1</v>
          </cell>
        </row>
        <row r="44">
          <cell r="A44" t="str">
            <v>36203EAR9</v>
          </cell>
          <cell r="B44" t="str">
            <v>36203EAR9</v>
          </cell>
          <cell r="C44">
            <v>7</v>
          </cell>
          <cell r="D44">
            <v>39614</v>
          </cell>
          <cell r="E44" t="str">
            <v>GNMA POOL# 346616</v>
          </cell>
          <cell r="F44">
            <v>107.13800000000001</v>
          </cell>
          <cell r="G44">
            <v>2233.4899999999998</v>
          </cell>
          <cell r="H44">
            <v>382884.26</v>
          </cell>
          <cell r="I44">
            <v>410214.54</v>
          </cell>
          <cell r="J44">
            <v>1</v>
          </cell>
        </row>
        <row r="45">
          <cell r="A45" t="str">
            <v>36203EBC1</v>
          </cell>
          <cell r="B45" t="str">
            <v>36203EBC1</v>
          </cell>
          <cell r="C45">
            <v>7</v>
          </cell>
          <cell r="D45">
            <v>45122</v>
          </cell>
          <cell r="E45" t="str">
            <v>GNMA POOL# 346635</v>
          </cell>
          <cell r="F45">
            <v>104.955</v>
          </cell>
          <cell r="G45">
            <v>8175.6</v>
          </cell>
          <cell r="H45">
            <v>1401530.85</v>
          </cell>
          <cell r="I45">
            <v>1470976.7</v>
          </cell>
          <cell r="J45">
            <v>1</v>
          </cell>
        </row>
        <row r="46">
          <cell r="A46" t="str">
            <v>36203EBZ0</v>
          </cell>
          <cell r="B46" t="str">
            <v>36203EBZ0</v>
          </cell>
          <cell r="C46">
            <v>7</v>
          </cell>
          <cell r="D46">
            <v>39644</v>
          </cell>
          <cell r="E46" t="str">
            <v>GNMA POOL# 346656</v>
          </cell>
          <cell r="F46">
            <v>107.138001</v>
          </cell>
          <cell r="G46">
            <v>1467.32</v>
          </cell>
          <cell r="H46">
            <v>251541.28</v>
          </cell>
          <cell r="I46">
            <v>269496.3</v>
          </cell>
          <cell r="J46">
            <v>1</v>
          </cell>
        </row>
        <row r="47">
          <cell r="A47" t="str">
            <v>36203EGX0</v>
          </cell>
          <cell r="B47" t="str">
            <v>36203EGX0</v>
          </cell>
          <cell r="C47">
            <v>6.5</v>
          </cell>
          <cell r="D47">
            <v>39736</v>
          </cell>
          <cell r="E47" t="str">
            <v>GNMA POOL# 346814</v>
          </cell>
          <cell r="F47">
            <v>105.428999</v>
          </cell>
          <cell r="G47">
            <v>1042.47</v>
          </cell>
          <cell r="H47">
            <v>192456.11</v>
          </cell>
          <cell r="I47">
            <v>202904.55</v>
          </cell>
          <cell r="J47">
            <v>1</v>
          </cell>
        </row>
        <row r="48">
          <cell r="A48" t="str">
            <v>36203EHC5</v>
          </cell>
          <cell r="B48" t="str">
            <v>36203EHC5</v>
          </cell>
          <cell r="C48">
            <v>6.5</v>
          </cell>
          <cell r="D48">
            <v>39736</v>
          </cell>
          <cell r="E48" t="str">
            <v>GNMA POOL# 346827</v>
          </cell>
          <cell r="F48">
            <v>105.429007</v>
          </cell>
          <cell r="G48">
            <v>150.01</v>
          </cell>
          <cell r="H48">
            <v>27693.46</v>
          </cell>
          <cell r="I48">
            <v>29196.94</v>
          </cell>
          <cell r="J48">
            <v>1</v>
          </cell>
        </row>
        <row r="49">
          <cell r="A49" t="str">
            <v>36203EYE2</v>
          </cell>
          <cell r="B49" t="str">
            <v>36203EYE2</v>
          </cell>
          <cell r="C49">
            <v>7.5</v>
          </cell>
          <cell r="D49">
            <v>39522</v>
          </cell>
          <cell r="E49" t="str">
            <v>GNMA POOL# 347309</v>
          </cell>
          <cell r="F49">
            <v>107.43302</v>
          </cell>
          <cell r="G49">
            <v>135.71</v>
          </cell>
          <cell r="H49">
            <v>21713.65</v>
          </cell>
          <cell r="I49">
            <v>23327.63</v>
          </cell>
          <cell r="J49">
            <v>1</v>
          </cell>
        </row>
        <row r="50">
          <cell r="A50" t="str">
            <v>36203EYQ5</v>
          </cell>
          <cell r="B50" t="str">
            <v>36203EYQ5</v>
          </cell>
          <cell r="C50">
            <v>7.5</v>
          </cell>
          <cell r="D50">
            <v>39522</v>
          </cell>
          <cell r="E50" t="str">
            <v>GNMA POOL# 347319</v>
          </cell>
          <cell r="F50">
            <v>107.433013</v>
          </cell>
          <cell r="G50">
            <v>202.04</v>
          </cell>
          <cell r="H50">
            <v>32326.73</v>
          </cell>
          <cell r="I50">
            <v>34729.58</v>
          </cell>
          <cell r="J50">
            <v>1</v>
          </cell>
        </row>
        <row r="51">
          <cell r="A51" t="str">
            <v>36203EYS1</v>
          </cell>
          <cell r="B51" t="str">
            <v>36203EYS1</v>
          </cell>
          <cell r="C51">
            <v>8</v>
          </cell>
          <cell r="D51">
            <v>39522</v>
          </cell>
          <cell r="E51" t="str">
            <v>GNMA POOL# 347321</v>
          </cell>
          <cell r="F51">
            <v>107.078986</v>
          </cell>
          <cell r="G51">
            <v>80.13</v>
          </cell>
          <cell r="H51">
            <v>12019.66</v>
          </cell>
          <cell r="I51">
            <v>12870.53</v>
          </cell>
          <cell r="J51">
            <v>1</v>
          </cell>
        </row>
        <row r="52">
          <cell r="A52" t="str">
            <v>36203FFN0</v>
          </cell>
          <cell r="B52" t="str">
            <v>36203FFN0</v>
          </cell>
          <cell r="C52">
            <v>6.5</v>
          </cell>
          <cell r="D52">
            <v>39675</v>
          </cell>
          <cell r="E52" t="str">
            <v>GNMA POOL# 347673</v>
          </cell>
          <cell r="F52">
            <v>105.429007</v>
          </cell>
          <cell r="G52">
            <v>124.22</v>
          </cell>
          <cell r="H52">
            <v>22932.37</v>
          </cell>
          <cell r="I52">
            <v>24177.37</v>
          </cell>
          <cell r="J52">
            <v>1</v>
          </cell>
        </row>
        <row r="53">
          <cell r="A53" t="str">
            <v>36203FHZ1</v>
          </cell>
          <cell r="B53" t="str">
            <v>36203FHZ1</v>
          </cell>
          <cell r="C53">
            <v>7.5</v>
          </cell>
          <cell r="D53">
            <v>39553</v>
          </cell>
          <cell r="E53" t="str">
            <v>GNMA POOL# 347748</v>
          </cell>
          <cell r="F53">
            <v>107.43299500000001</v>
          </cell>
          <cell r="G53">
            <v>627.32000000000005</v>
          </cell>
          <cell r="H53">
            <v>100371.11</v>
          </cell>
          <cell r="I53">
            <v>107831.69</v>
          </cell>
          <cell r="J53">
            <v>1</v>
          </cell>
        </row>
        <row r="54">
          <cell r="A54" t="str">
            <v>36203FJY2</v>
          </cell>
          <cell r="B54" t="str">
            <v>36203FJY2</v>
          </cell>
          <cell r="C54">
            <v>7</v>
          </cell>
          <cell r="D54">
            <v>39614</v>
          </cell>
          <cell r="E54" t="str">
            <v>GNMA POOL# 347779</v>
          </cell>
          <cell r="F54">
            <v>107.138002</v>
          </cell>
          <cell r="G54">
            <v>634.92999999999995</v>
          </cell>
          <cell r="H54">
            <v>108844.61</v>
          </cell>
          <cell r="I54">
            <v>116613.94</v>
          </cell>
          <cell r="J54">
            <v>1</v>
          </cell>
        </row>
        <row r="55">
          <cell r="A55" t="str">
            <v>36203FM85</v>
          </cell>
          <cell r="B55" t="str">
            <v>36203FM85</v>
          </cell>
          <cell r="C55">
            <v>7.5</v>
          </cell>
          <cell r="D55">
            <v>39493</v>
          </cell>
          <cell r="E55" t="str">
            <v>GNMA POOL# 347883</v>
          </cell>
          <cell r="F55">
            <v>107.43298799999999</v>
          </cell>
          <cell r="G55">
            <v>205.68</v>
          </cell>
          <cell r="H55">
            <v>32909.24</v>
          </cell>
          <cell r="I55">
            <v>35355.379999999997</v>
          </cell>
          <cell r="J55">
            <v>1</v>
          </cell>
        </row>
        <row r="56">
          <cell r="A56" t="str">
            <v>36203FMB8</v>
          </cell>
          <cell r="B56" t="str">
            <v>36203FMB8</v>
          </cell>
          <cell r="C56">
            <v>7.5</v>
          </cell>
          <cell r="D56">
            <v>39553</v>
          </cell>
          <cell r="E56" t="str">
            <v>GNMA POOL# 347854</v>
          </cell>
          <cell r="F56">
            <v>107.43280300000001</v>
          </cell>
          <cell r="G56">
            <v>14.25</v>
          </cell>
          <cell r="H56">
            <v>2279.4899999999998</v>
          </cell>
          <cell r="I56">
            <v>2448.92</v>
          </cell>
          <cell r="J56">
            <v>1</v>
          </cell>
        </row>
        <row r="57">
          <cell r="A57" t="str">
            <v>36203FSY2</v>
          </cell>
          <cell r="B57" t="str">
            <v>36203FSY2</v>
          </cell>
          <cell r="C57">
            <v>7.5</v>
          </cell>
          <cell r="D57">
            <v>39522</v>
          </cell>
          <cell r="E57" t="str">
            <v>GNMA POOL# 348035</v>
          </cell>
          <cell r="F57">
            <v>107.43300499999999</v>
          </cell>
          <cell r="G57">
            <v>325.38</v>
          </cell>
          <cell r="H57">
            <v>52061.31</v>
          </cell>
          <cell r="I57">
            <v>55931.03</v>
          </cell>
          <cell r="J57">
            <v>1</v>
          </cell>
        </row>
        <row r="58">
          <cell r="A58" t="str">
            <v>36203FVB8</v>
          </cell>
          <cell r="B58" t="str">
            <v>36203FVB8</v>
          </cell>
          <cell r="C58">
            <v>7</v>
          </cell>
          <cell r="D58">
            <v>39583</v>
          </cell>
          <cell r="E58" t="str">
            <v>GNMA POOL# 348110</v>
          </cell>
          <cell r="F58">
            <v>107.138003</v>
          </cell>
          <cell r="G58">
            <v>906.77</v>
          </cell>
          <cell r="H58">
            <v>155445.85999999999</v>
          </cell>
          <cell r="I58">
            <v>166541.59</v>
          </cell>
          <cell r="J58">
            <v>1</v>
          </cell>
        </row>
        <row r="59">
          <cell r="A59" t="str">
            <v>36203GCN1</v>
          </cell>
          <cell r="B59" t="str">
            <v>36203GCN1</v>
          </cell>
          <cell r="C59">
            <v>7</v>
          </cell>
          <cell r="D59">
            <v>39583</v>
          </cell>
          <cell r="E59" t="str">
            <v>GNMA POOL# 348477</v>
          </cell>
          <cell r="F59">
            <v>107.138002</v>
          </cell>
          <cell r="G59">
            <v>1390.06</v>
          </cell>
          <cell r="H59">
            <v>238296.39</v>
          </cell>
          <cell r="I59">
            <v>255305.99</v>
          </cell>
          <cell r="J59">
            <v>1</v>
          </cell>
        </row>
        <row r="60">
          <cell r="A60" t="str">
            <v>36203GDH3</v>
          </cell>
          <cell r="B60" t="str">
            <v>36203GDH3</v>
          </cell>
          <cell r="C60">
            <v>6.5</v>
          </cell>
          <cell r="D60">
            <v>39706</v>
          </cell>
          <cell r="E60" t="str">
            <v>GNMA POOL# 348504</v>
          </cell>
          <cell r="F60">
            <v>105.429006</v>
          </cell>
          <cell r="G60">
            <v>308.20999999999998</v>
          </cell>
          <cell r="H60">
            <v>56899.55</v>
          </cell>
          <cell r="I60">
            <v>59988.63</v>
          </cell>
          <cell r="J60">
            <v>1</v>
          </cell>
        </row>
        <row r="61">
          <cell r="A61" t="str">
            <v>36203GDY6</v>
          </cell>
          <cell r="B61" t="str">
            <v>36203GDY6</v>
          </cell>
          <cell r="C61">
            <v>6.5</v>
          </cell>
          <cell r="D61">
            <v>39644</v>
          </cell>
          <cell r="E61" t="str">
            <v>GNMA POOL# 348519</v>
          </cell>
          <cell r="F61">
            <v>105.429001</v>
          </cell>
          <cell r="G61">
            <v>3547.5</v>
          </cell>
          <cell r="H61">
            <v>654923.12</v>
          </cell>
          <cell r="I61">
            <v>690478.9</v>
          </cell>
          <cell r="J61">
            <v>1</v>
          </cell>
        </row>
        <row r="62">
          <cell r="A62" t="str">
            <v>36203GEN9</v>
          </cell>
          <cell r="B62" t="str">
            <v>36203GEN9</v>
          </cell>
          <cell r="C62">
            <v>7.5</v>
          </cell>
          <cell r="D62">
            <v>39522</v>
          </cell>
          <cell r="E62" t="str">
            <v>GNMA POOL# 348541</v>
          </cell>
          <cell r="F62">
            <v>107.432996</v>
          </cell>
          <cell r="G62">
            <v>596.64</v>
          </cell>
          <cell r="H62">
            <v>95462.99</v>
          </cell>
          <cell r="I62">
            <v>102558.75</v>
          </cell>
          <cell r="J62">
            <v>1</v>
          </cell>
        </row>
        <row r="63">
          <cell r="A63" t="str">
            <v>36203GFB4</v>
          </cell>
          <cell r="B63" t="str">
            <v>36203GFB4</v>
          </cell>
          <cell r="C63">
            <v>7</v>
          </cell>
          <cell r="D63">
            <v>39583</v>
          </cell>
          <cell r="E63" t="str">
            <v>GNMA POOL# 348562</v>
          </cell>
          <cell r="F63">
            <v>107.137998</v>
          </cell>
          <cell r="G63">
            <v>1136.75</v>
          </cell>
          <cell r="H63">
            <v>194872.14</v>
          </cell>
          <cell r="I63">
            <v>208782.11</v>
          </cell>
          <cell r="J63">
            <v>1</v>
          </cell>
        </row>
        <row r="64">
          <cell r="A64" t="str">
            <v>36203GFT5</v>
          </cell>
          <cell r="B64" t="str">
            <v>36203GFT5</v>
          </cell>
          <cell r="C64">
            <v>8</v>
          </cell>
          <cell r="D64">
            <v>39553</v>
          </cell>
          <cell r="E64" t="str">
            <v>GNMA POOL# 348578</v>
          </cell>
          <cell r="F64">
            <v>107.078999</v>
          </cell>
          <cell r="G64">
            <v>594.97</v>
          </cell>
          <cell r="H64">
            <v>89245.39</v>
          </cell>
          <cell r="I64">
            <v>95563.07</v>
          </cell>
          <cell r="J64">
            <v>1</v>
          </cell>
        </row>
        <row r="65">
          <cell r="A65" t="str">
            <v>36203GMW0</v>
          </cell>
          <cell r="B65" t="str">
            <v>36203GMW0</v>
          </cell>
          <cell r="C65">
            <v>7</v>
          </cell>
          <cell r="D65">
            <v>39583</v>
          </cell>
          <cell r="E65" t="str">
            <v>GNMA POOL# 348773</v>
          </cell>
          <cell r="F65">
            <v>107.137996</v>
          </cell>
          <cell r="G65">
            <v>445.33</v>
          </cell>
          <cell r="H65">
            <v>76343.14</v>
          </cell>
          <cell r="I65">
            <v>81792.509999999995</v>
          </cell>
          <cell r="J65">
            <v>1</v>
          </cell>
        </row>
        <row r="66">
          <cell r="A66" t="str">
            <v>36203GN33</v>
          </cell>
          <cell r="B66" t="str">
            <v>36203GN33</v>
          </cell>
          <cell r="C66">
            <v>7</v>
          </cell>
          <cell r="D66">
            <v>39614</v>
          </cell>
          <cell r="E66" t="str">
            <v>GNMA POOL# 348810</v>
          </cell>
          <cell r="F66">
            <v>107.137998</v>
          </cell>
          <cell r="G66">
            <v>1374.33</v>
          </cell>
          <cell r="H66">
            <v>235599.66</v>
          </cell>
          <cell r="I66">
            <v>252416.76</v>
          </cell>
          <cell r="J66">
            <v>1</v>
          </cell>
        </row>
        <row r="67">
          <cell r="A67" t="str">
            <v>36203GN58</v>
          </cell>
          <cell r="B67" t="str">
            <v>36203GN58</v>
          </cell>
          <cell r="C67">
            <v>6.5</v>
          </cell>
          <cell r="D67">
            <v>39614</v>
          </cell>
          <cell r="E67" t="str">
            <v>GNMA POOL# 348812</v>
          </cell>
          <cell r="F67">
            <v>105.429002</v>
          </cell>
          <cell r="G67">
            <v>895.85</v>
          </cell>
          <cell r="H67">
            <v>165388.42000000001</v>
          </cell>
          <cell r="I67">
            <v>174367.35999999999</v>
          </cell>
          <cell r="J67">
            <v>1</v>
          </cell>
        </row>
        <row r="68">
          <cell r="A68" t="str">
            <v>36203GUY7</v>
          </cell>
          <cell r="B68" t="str">
            <v>36203GUY7</v>
          </cell>
          <cell r="C68">
            <v>7.5</v>
          </cell>
          <cell r="D68">
            <v>39493</v>
          </cell>
          <cell r="E68" t="str">
            <v>GNMA POOL# 348999</v>
          </cell>
          <cell r="F68">
            <v>107.433004</v>
          </cell>
          <cell r="G68">
            <v>269.72000000000003</v>
          </cell>
          <cell r="H68">
            <v>43154.69</v>
          </cell>
          <cell r="I68">
            <v>46362.38</v>
          </cell>
          <cell r="J68">
            <v>1</v>
          </cell>
        </row>
        <row r="69">
          <cell r="A69" t="str">
            <v>36203HCP4</v>
          </cell>
          <cell r="B69" t="str">
            <v>36203HCP4</v>
          </cell>
          <cell r="C69">
            <v>6.5</v>
          </cell>
          <cell r="D69">
            <v>39583</v>
          </cell>
          <cell r="E69" t="str">
            <v>GNMA POOL# 349378</v>
          </cell>
          <cell r="F69">
            <v>105.429002</v>
          </cell>
          <cell r="G69">
            <v>300.88</v>
          </cell>
          <cell r="H69">
            <v>55546.3</v>
          </cell>
          <cell r="I69">
            <v>58561.91</v>
          </cell>
          <cell r="J69">
            <v>1</v>
          </cell>
        </row>
        <row r="70">
          <cell r="A70" t="str">
            <v>36203HF48</v>
          </cell>
          <cell r="B70" t="str">
            <v>36203HF48</v>
          </cell>
          <cell r="C70">
            <v>7.5</v>
          </cell>
          <cell r="D70">
            <v>39493</v>
          </cell>
          <cell r="E70" t="str">
            <v>GNMA POOL# 349487</v>
          </cell>
          <cell r="F70">
            <v>107.43299500000001</v>
          </cell>
          <cell r="G70">
            <v>370.13</v>
          </cell>
          <cell r="H70">
            <v>59220.54</v>
          </cell>
          <cell r="I70">
            <v>63622.400000000001</v>
          </cell>
          <cell r="J70">
            <v>1</v>
          </cell>
        </row>
        <row r="71">
          <cell r="A71" t="str">
            <v>36203HF55</v>
          </cell>
          <cell r="B71" t="str">
            <v>36203HF55</v>
          </cell>
          <cell r="C71">
            <v>7</v>
          </cell>
          <cell r="D71">
            <v>39493</v>
          </cell>
          <cell r="E71" t="str">
            <v>GNMA POOL# 349488</v>
          </cell>
          <cell r="F71">
            <v>107.12499800000001</v>
          </cell>
          <cell r="G71">
            <v>1031.5999999999999</v>
          </cell>
          <cell r="H71">
            <v>176845.66</v>
          </cell>
          <cell r="I71">
            <v>189445.91</v>
          </cell>
          <cell r="J71">
            <v>1</v>
          </cell>
        </row>
        <row r="72">
          <cell r="A72" t="str">
            <v>36203HJA0</v>
          </cell>
          <cell r="B72" t="str">
            <v>36203HJA0</v>
          </cell>
          <cell r="C72">
            <v>7</v>
          </cell>
          <cell r="D72">
            <v>39522</v>
          </cell>
          <cell r="E72" t="str">
            <v>GNMA POOL# 349557</v>
          </cell>
          <cell r="F72">
            <v>107.137998</v>
          </cell>
          <cell r="G72">
            <v>368.98</v>
          </cell>
          <cell r="H72">
            <v>63254.43</v>
          </cell>
          <cell r="I72">
            <v>67769.53</v>
          </cell>
          <cell r="J72">
            <v>1</v>
          </cell>
        </row>
        <row r="73">
          <cell r="A73" t="str">
            <v>36203HKL4</v>
          </cell>
          <cell r="B73" t="str">
            <v>36203HKL4</v>
          </cell>
          <cell r="C73">
            <v>7</v>
          </cell>
          <cell r="D73">
            <v>39583</v>
          </cell>
          <cell r="E73" t="str">
            <v>GNMA POOL# 349599</v>
          </cell>
          <cell r="F73">
            <v>107.137995</v>
          </cell>
          <cell r="G73">
            <v>620.5</v>
          </cell>
          <cell r="H73">
            <v>106371.04</v>
          </cell>
          <cell r="I73">
            <v>113963.8</v>
          </cell>
          <cell r="J73">
            <v>1</v>
          </cell>
        </row>
        <row r="74">
          <cell r="A74" t="str">
            <v>36203HP47</v>
          </cell>
          <cell r="B74" t="str">
            <v>36203HP47</v>
          </cell>
          <cell r="C74">
            <v>7</v>
          </cell>
          <cell r="D74">
            <v>39493</v>
          </cell>
          <cell r="E74" t="str">
            <v>GNMA POOL# 349743</v>
          </cell>
          <cell r="F74">
            <v>107.124948</v>
          </cell>
          <cell r="G74">
            <v>53.84</v>
          </cell>
          <cell r="H74">
            <v>9229.26</v>
          </cell>
          <cell r="I74">
            <v>9886.84</v>
          </cell>
          <cell r="J74">
            <v>1</v>
          </cell>
        </row>
        <row r="75">
          <cell r="A75" t="str">
            <v>36203HQU8</v>
          </cell>
          <cell r="B75" t="str">
            <v>36203HQU8</v>
          </cell>
          <cell r="C75">
            <v>7.5</v>
          </cell>
          <cell r="D75">
            <v>39553</v>
          </cell>
          <cell r="E75" t="str">
            <v>GNMA POOL# 349767</v>
          </cell>
          <cell r="F75">
            <v>107.43300000000001</v>
          </cell>
          <cell r="G75">
            <v>355.72</v>
          </cell>
          <cell r="H75">
            <v>56915.51</v>
          </cell>
          <cell r="I75">
            <v>61146.04</v>
          </cell>
          <cell r="J75">
            <v>1</v>
          </cell>
        </row>
        <row r="76">
          <cell r="A76" t="str">
            <v>36203J6F9</v>
          </cell>
          <cell r="B76" t="str">
            <v>36203J6F9</v>
          </cell>
          <cell r="C76">
            <v>7.5</v>
          </cell>
          <cell r="D76">
            <v>39522</v>
          </cell>
          <cell r="E76" t="str">
            <v>GNMA POOL# 351070</v>
          </cell>
          <cell r="F76">
            <v>107.409998</v>
          </cell>
          <cell r="G76">
            <v>1148.69</v>
          </cell>
          <cell r="H76">
            <v>183789.65</v>
          </cell>
          <cell r="I76">
            <v>197408.46</v>
          </cell>
          <cell r="J76">
            <v>1</v>
          </cell>
        </row>
        <row r="77">
          <cell r="A77" t="str">
            <v>36203JBM8</v>
          </cell>
          <cell r="B77" t="str">
            <v>36203JBM8</v>
          </cell>
          <cell r="C77">
            <v>6.5</v>
          </cell>
          <cell r="D77">
            <v>39553</v>
          </cell>
          <cell r="E77" t="str">
            <v>GNMA POOL# 350244</v>
          </cell>
          <cell r="F77">
            <v>105.429008</v>
          </cell>
          <cell r="G77">
            <v>113.6</v>
          </cell>
          <cell r="H77">
            <v>20972.71</v>
          </cell>
          <cell r="I77">
            <v>22111.32</v>
          </cell>
          <cell r="J77">
            <v>1</v>
          </cell>
        </row>
        <row r="78">
          <cell r="A78" t="str">
            <v>36203JEK9</v>
          </cell>
          <cell r="B78" t="str">
            <v>36203JEK9</v>
          </cell>
          <cell r="C78">
            <v>6.5</v>
          </cell>
          <cell r="D78">
            <v>39553</v>
          </cell>
          <cell r="E78" t="str">
            <v>GNMA POOL# 350338</v>
          </cell>
          <cell r="F78">
            <v>105.428999</v>
          </cell>
          <cell r="G78">
            <v>1688.73</v>
          </cell>
          <cell r="H78">
            <v>311765.40000000002</v>
          </cell>
          <cell r="I78">
            <v>328691.14</v>
          </cell>
          <cell r="J78">
            <v>1</v>
          </cell>
        </row>
        <row r="79">
          <cell r="A79" t="str">
            <v>36203JFJ1</v>
          </cell>
          <cell r="B79" t="str">
            <v>36203JFJ1</v>
          </cell>
          <cell r="C79">
            <v>6.5</v>
          </cell>
          <cell r="D79">
            <v>39553</v>
          </cell>
          <cell r="E79" t="str">
            <v>GNMA POOL# 350369</v>
          </cell>
          <cell r="F79">
            <v>105.42899199999999</v>
          </cell>
          <cell r="G79">
            <v>287.42</v>
          </cell>
          <cell r="H79">
            <v>53061.599999999999</v>
          </cell>
          <cell r="I79">
            <v>55942.31</v>
          </cell>
          <cell r="J79">
            <v>1</v>
          </cell>
        </row>
        <row r="80">
          <cell r="A80" t="str">
            <v>36203JS57</v>
          </cell>
          <cell r="B80" t="str">
            <v>36203JS57</v>
          </cell>
          <cell r="C80">
            <v>7</v>
          </cell>
          <cell r="D80">
            <v>45122</v>
          </cell>
          <cell r="E80" t="str">
            <v>GNMA POOL# 350740</v>
          </cell>
          <cell r="F80">
            <v>104.954999</v>
          </cell>
          <cell r="G80">
            <v>2089.0700000000002</v>
          </cell>
          <cell r="H80">
            <v>358126.2</v>
          </cell>
          <cell r="I80">
            <v>375871.35</v>
          </cell>
          <cell r="J80">
            <v>1</v>
          </cell>
        </row>
        <row r="81">
          <cell r="A81" t="str">
            <v>36203JSQ1</v>
          </cell>
          <cell r="B81" t="str">
            <v>36203JSQ1</v>
          </cell>
          <cell r="C81">
            <v>6</v>
          </cell>
          <cell r="D81">
            <v>39644</v>
          </cell>
          <cell r="E81" t="str">
            <v>GNMA POOL# 350727</v>
          </cell>
          <cell r="F81">
            <v>104.672022</v>
          </cell>
          <cell r="G81">
            <v>50.42</v>
          </cell>
          <cell r="H81">
            <v>10084.07</v>
          </cell>
          <cell r="I81">
            <v>10555.2</v>
          </cell>
          <cell r="J81">
            <v>1</v>
          </cell>
        </row>
        <row r="82">
          <cell r="A82" t="str">
            <v>36203JXG7</v>
          </cell>
          <cell r="B82" t="str">
            <v>36203JXG7</v>
          </cell>
          <cell r="C82">
            <v>6.5</v>
          </cell>
          <cell r="D82">
            <v>39675</v>
          </cell>
          <cell r="E82" t="str">
            <v>GNMA POOL# 350879</v>
          </cell>
          <cell r="F82">
            <v>105.429002</v>
          </cell>
          <cell r="G82">
            <v>824.03</v>
          </cell>
          <cell r="H82">
            <v>152129.06</v>
          </cell>
          <cell r="I82">
            <v>160388.15</v>
          </cell>
          <cell r="J82">
            <v>1</v>
          </cell>
        </row>
        <row r="83">
          <cell r="A83" t="str">
            <v>36203JYJ0</v>
          </cell>
          <cell r="B83" t="str">
            <v>36203JYJ0</v>
          </cell>
          <cell r="C83">
            <v>6.5</v>
          </cell>
          <cell r="D83">
            <v>39675</v>
          </cell>
          <cell r="E83" t="str">
            <v>GNMA POOL# 350913</v>
          </cell>
          <cell r="F83">
            <v>105.42899800000001</v>
          </cell>
          <cell r="G83">
            <v>651.44000000000005</v>
          </cell>
          <cell r="H83">
            <v>120266.2</v>
          </cell>
          <cell r="I83">
            <v>126795.45</v>
          </cell>
          <cell r="J83">
            <v>1</v>
          </cell>
        </row>
        <row r="84">
          <cell r="A84" t="str">
            <v>36203K6K5</v>
          </cell>
          <cell r="B84" t="str">
            <v>36203K6K5</v>
          </cell>
          <cell r="C84">
            <v>7</v>
          </cell>
          <cell r="D84">
            <v>39614</v>
          </cell>
          <cell r="E84" t="str">
            <v>GNMA POOL# 351974</v>
          </cell>
          <cell r="F84">
            <v>107.138006</v>
          </cell>
          <cell r="G84">
            <v>487.67</v>
          </cell>
          <cell r="H84">
            <v>83599.820000000007</v>
          </cell>
          <cell r="I84">
            <v>89567.18</v>
          </cell>
          <cell r="J84">
            <v>1</v>
          </cell>
        </row>
        <row r="85">
          <cell r="A85" t="str">
            <v>36203KK52</v>
          </cell>
          <cell r="B85" t="str">
            <v>36203KK52</v>
          </cell>
          <cell r="C85">
            <v>7</v>
          </cell>
          <cell r="D85">
            <v>45306</v>
          </cell>
          <cell r="E85" t="str">
            <v>GNMA POOL# 351416</v>
          </cell>
          <cell r="F85">
            <v>104.95499599999999</v>
          </cell>
          <cell r="G85">
            <v>606.30999999999995</v>
          </cell>
          <cell r="H85">
            <v>103938.94</v>
          </cell>
          <cell r="I85">
            <v>109089.11</v>
          </cell>
          <cell r="J85">
            <v>1</v>
          </cell>
        </row>
        <row r="86">
          <cell r="A86" t="str">
            <v>36203KK60</v>
          </cell>
          <cell r="B86" t="str">
            <v>36203KK60</v>
          </cell>
          <cell r="C86">
            <v>7</v>
          </cell>
          <cell r="D86">
            <v>45306</v>
          </cell>
          <cell r="E86" t="str">
            <v>GNMA POOL# 351417</v>
          </cell>
          <cell r="F86">
            <v>104.954999</v>
          </cell>
          <cell r="G86">
            <v>3732.53</v>
          </cell>
          <cell r="H86">
            <v>639862.85</v>
          </cell>
          <cell r="I86">
            <v>671568.05</v>
          </cell>
          <cell r="J86">
            <v>1</v>
          </cell>
        </row>
        <row r="87">
          <cell r="A87" t="str">
            <v>36203KK78</v>
          </cell>
          <cell r="B87" t="str">
            <v>36203KK78</v>
          </cell>
          <cell r="C87">
            <v>6.5</v>
          </cell>
          <cell r="D87">
            <v>39828</v>
          </cell>
          <cell r="E87" t="str">
            <v>GNMA POOL# 351418</v>
          </cell>
          <cell r="F87">
            <v>105.429017</v>
          </cell>
          <cell r="G87">
            <v>74.150000000000006</v>
          </cell>
          <cell r="H87">
            <v>13688.85</v>
          </cell>
          <cell r="I87">
            <v>14432.02</v>
          </cell>
          <cell r="J87">
            <v>1</v>
          </cell>
        </row>
        <row r="88">
          <cell r="A88" t="str">
            <v>36203KMQ4</v>
          </cell>
          <cell r="B88" t="str">
            <v>36203KMQ4</v>
          </cell>
          <cell r="C88">
            <v>7</v>
          </cell>
          <cell r="D88">
            <v>39828</v>
          </cell>
          <cell r="E88" t="str">
            <v>GNMA POOL# 351467</v>
          </cell>
          <cell r="F88">
            <v>107.13800500000001</v>
          </cell>
          <cell r="G88">
            <v>520.94000000000005</v>
          </cell>
          <cell r="H88">
            <v>89304.639999999999</v>
          </cell>
          <cell r="I88">
            <v>95679.21</v>
          </cell>
          <cell r="J88">
            <v>1</v>
          </cell>
        </row>
        <row r="89">
          <cell r="A89" t="str">
            <v>36203KSC9</v>
          </cell>
          <cell r="B89" t="str">
            <v>36203KSC9</v>
          </cell>
          <cell r="C89">
            <v>6.5</v>
          </cell>
          <cell r="D89">
            <v>39553</v>
          </cell>
          <cell r="E89" t="str">
            <v>GNMA POOL# 351615</v>
          </cell>
          <cell r="F89">
            <v>105.42899800000001</v>
          </cell>
          <cell r="G89">
            <v>1021.02</v>
          </cell>
          <cell r="H89">
            <v>188495.74</v>
          </cell>
          <cell r="I89">
            <v>198729.17</v>
          </cell>
          <cell r="J89">
            <v>1</v>
          </cell>
        </row>
        <row r="90">
          <cell r="A90" t="str">
            <v>36203KUE2</v>
          </cell>
          <cell r="B90" t="str">
            <v>36203KUE2</v>
          </cell>
          <cell r="C90">
            <v>6.5</v>
          </cell>
          <cell r="D90">
            <v>39675</v>
          </cell>
          <cell r="E90" t="str">
            <v>GNMA POOL# 351681</v>
          </cell>
          <cell r="F90">
            <v>105.429023</v>
          </cell>
          <cell r="G90">
            <v>27.37</v>
          </cell>
          <cell r="H90">
            <v>5052.29</v>
          </cell>
          <cell r="I90">
            <v>5326.58</v>
          </cell>
          <cell r="J90">
            <v>1</v>
          </cell>
        </row>
        <row r="91">
          <cell r="A91" t="str">
            <v>36203LC34</v>
          </cell>
          <cell r="B91" t="str">
            <v>36203LC34</v>
          </cell>
          <cell r="C91">
            <v>6.5</v>
          </cell>
          <cell r="D91">
            <v>39706</v>
          </cell>
          <cell r="E91" t="str">
            <v>GNMA POOL# 352090</v>
          </cell>
          <cell r="F91">
            <v>105.428989</v>
          </cell>
          <cell r="G91">
            <v>219.72</v>
          </cell>
          <cell r="H91">
            <v>40564.089999999997</v>
          </cell>
          <cell r="I91">
            <v>42766.31</v>
          </cell>
          <cell r="J91">
            <v>1</v>
          </cell>
        </row>
        <row r="92">
          <cell r="A92" t="str">
            <v>36203LDZ2</v>
          </cell>
          <cell r="B92" t="str">
            <v>36203LDZ2</v>
          </cell>
          <cell r="C92">
            <v>6.5</v>
          </cell>
          <cell r="D92">
            <v>39675</v>
          </cell>
          <cell r="E92" t="str">
            <v>GNMA POOL# 352120</v>
          </cell>
          <cell r="F92">
            <v>105.429005</v>
          </cell>
          <cell r="G92">
            <v>157.59</v>
          </cell>
          <cell r="H92">
            <v>29094.28</v>
          </cell>
          <cell r="I92">
            <v>30673.81</v>
          </cell>
          <cell r="J92">
            <v>1</v>
          </cell>
        </row>
        <row r="93">
          <cell r="A93" t="str">
            <v>36203LF23</v>
          </cell>
          <cell r="B93" t="str">
            <v>36203LF23</v>
          </cell>
          <cell r="C93">
            <v>8</v>
          </cell>
          <cell r="D93">
            <v>39553</v>
          </cell>
          <cell r="E93" t="str">
            <v>GNMA POOL# 352185</v>
          </cell>
          <cell r="F93">
            <v>107.07899399999999</v>
          </cell>
          <cell r="G93">
            <v>581.45000000000005</v>
          </cell>
          <cell r="H93">
            <v>87218.18</v>
          </cell>
          <cell r="I93">
            <v>93392.35</v>
          </cell>
          <cell r="J93">
            <v>1</v>
          </cell>
        </row>
        <row r="94">
          <cell r="A94" t="str">
            <v>36203LFM9</v>
          </cell>
          <cell r="B94" t="str">
            <v>36203LFM9</v>
          </cell>
          <cell r="C94">
            <v>7</v>
          </cell>
          <cell r="D94">
            <v>39614</v>
          </cell>
          <cell r="E94" t="str">
            <v>GNMA POOL# 352172</v>
          </cell>
          <cell r="F94">
            <v>107.13799899999999</v>
          </cell>
          <cell r="G94">
            <v>1674.85</v>
          </cell>
          <cell r="H94">
            <v>287116.3</v>
          </cell>
          <cell r="I94">
            <v>307610.65999999997</v>
          </cell>
          <cell r="J94">
            <v>1</v>
          </cell>
        </row>
        <row r="95">
          <cell r="A95" t="str">
            <v>36203LFN7</v>
          </cell>
          <cell r="B95" t="str">
            <v>36203LFN7</v>
          </cell>
          <cell r="C95">
            <v>7</v>
          </cell>
          <cell r="D95">
            <v>39614</v>
          </cell>
          <cell r="E95" t="str">
            <v>GNMA POOL# 352173</v>
          </cell>
          <cell r="F95">
            <v>107.13800000000001</v>
          </cell>
          <cell r="G95">
            <v>5401.44</v>
          </cell>
          <cell r="H95">
            <v>925961.76</v>
          </cell>
          <cell r="I95">
            <v>992056.91</v>
          </cell>
          <cell r="J95">
            <v>1</v>
          </cell>
        </row>
        <row r="96">
          <cell r="A96" t="str">
            <v>36203LFY3</v>
          </cell>
          <cell r="B96" t="str">
            <v>36203LFY3</v>
          </cell>
          <cell r="C96">
            <v>7.5</v>
          </cell>
          <cell r="D96">
            <v>39553</v>
          </cell>
          <cell r="E96" t="str">
            <v>GNMA POOL# 352183</v>
          </cell>
          <cell r="F96">
            <v>107.432996</v>
          </cell>
          <cell r="G96">
            <v>310.76</v>
          </cell>
          <cell r="H96">
            <v>49721</v>
          </cell>
          <cell r="I96">
            <v>53416.76</v>
          </cell>
          <cell r="J96">
            <v>1</v>
          </cell>
        </row>
        <row r="97">
          <cell r="A97" t="str">
            <v>36203LFZ0</v>
          </cell>
          <cell r="B97" t="str">
            <v>36203LFZ0</v>
          </cell>
          <cell r="C97">
            <v>7.5</v>
          </cell>
          <cell r="D97">
            <v>39553</v>
          </cell>
          <cell r="E97" t="str">
            <v>GNMA POOL# 352184</v>
          </cell>
          <cell r="F97">
            <v>107.43300000000001</v>
          </cell>
          <cell r="G97">
            <v>3823.3</v>
          </cell>
          <cell r="H97">
            <v>611727.68999999994</v>
          </cell>
          <cell r="I97">
            <v>657197.41</v>
          </cell>
          <cell r="J97">
            <v>1</v>
          </cell>
        </row>
        <row r="98">
          <cell r="A98" t="str">
            <v>36203LG89</v>
          </cell>
          <cell r="B98" t="str">
            <v>36203LG89</v>
          </cell>
          <cell r="C98">
            <v>6.5</v>
          </cell>
          <cell r="D98">
            <v>39553</v>
          </cell>
          <cell r="E98" t="str">
            <v>GNMA POOL# 352223</v>
          </cell>
          <cell r="F98">
            <v>105.429002</v>
          </cell>
          <cell r="G98">
            <v>458.4</v>
          </cell>
          <cell r="H98">
            <v>84628.26</v>
          </cell>
          <cell r="I98">
            <v>89222.73</v>
          </cell>
          <cell r="J98">
            <v>1</v>
          </cell>
        </row>
        <row r="99">
          <cell r="A99" t="str">
            <v>36203LGH9</v>
          </cell>
          <cell r="B99" t="str">
            <v>36203LGH9</v>
          </cell>
          <cell r="C99">
            <v>7</v>
          </cell>
          <cell r="D99">
            <v>39583</v>
          </cell>
          <cell r="E99" t="str">
            <v>GNMA POOL# 352200</v>
          </cell>
          <cell r="F99">
            <v>107.13800000000001</v>
          </cell>
          <cell r="G99">
            <v>3446.74</v>
          </cell>
          <cell r="H99">
            <v>590870.26</v>
          </cell>
          <cell r="I99">
            <v>633046.57999999996</v>
          </cell>
          <cell r="J99">
            <v>1</v>
          </cell>
        </row>
        <row r="100">
          <cell r="A100" t="str">
            <v>36203LQG0</v>
          </cell>
          <cell r="B100" t="str">
            <v>36203LQG0</v>
          </cell>
          <cell r="C100">
            <v>7.5</v>
          </cell>
          <cell r="D100">
            <v>39553</v>
          </cell>
          <cell r="E100" t="str">
            <v>GNMA POOL# 352455</v>
          </cell>
          <cell r="F100">
            <v>107.43307299999999</v>
          </cell>
          <cell r="G100">
            <v>41.52</v>
          </cell>
          <cell r="H100">
            <v>6643.82</v>
          </cell>
          <cell r="I100">
            <v>7137.66</v>
          </cell>
          <cell r="J100">
            <v>1</v>
          </cell>
        </row>
        <row r="101">
          <cell r="A101" t="str">
            <v>36203LRC8</v>
          </cell>
          <cell r="B101" t="str">
            <v>36203LRC8</v>
          </cell>
          <cell r="C101">
            <v>7</v>
          </cell>
          <cell r="D101">
            <v>45122</v>
          </cell>
          <cell r="E101" t="str">
            <v>GNMA POOL# 352483</v>
          </cell>
          <cell r="F101">
            <v>104.955</v>
          </cell>
          <cell r="G101">
            <v>2027.33</v>
          </cell>
          <cell r="H101">
            <v>347541.48</v>
          </cell>
          <cell r="I101">
            <v>364762.16</v>
          </cell>
          <cell r="J101">
            <v>1</v>
          </cell>
        </row>
        <row r="102">
          <cell r="A102" t="str">
            <v>36203LRR5</v>
          </cell>
          <cell r="B102" t="str">
            <v>36203LRR5</v>
          </cell>
          <cell r="C102">
            <v>6.5</v>
          </cell>
          <cell r="D102">
            <v>39675</v>
          </cell>
          <cell r="E102" t="str">
            <v>GNMA POOL# 352496</v>
          </cell>
          <cell r="F102">
            <v>105.429001</v>
          </cell>
          <cell r="G102">
            <v>200.03</v>
          </cell>
          <cell r="H102">
            <v>36927.79</v>
          </cell>
          <cell r="I102">
            <v>38932.6</v>
          </cell>
          <cell r="J102">
            <v>1</v>
          </cell>
        </row>
        <row r="103">
          <cell r="A103" t="str">
            <v>36203LTD4</v>
          </cell>
          <cell r="B103" t="str">
            <v>36203LTD4</v>
          </cell>
          <cell r="C103">
            <v>7.5</v>
          </cell>
          <cell r="D103">
            <v>39493</v>
          </cell>
          <cell r="E103" t="str">
            <v>GNMA POOL# 352548</v>
          </cell>
          <cell r="F103">
            <v>107.410016</v>
          </cell>
          <cell r="G103">
            <v>137.71</v>
          </cell>
          <cell r="H103">
            <v>22034.23</v>
          </cell>
          <cell r="I103">
            <v>23666.97</v>
          </cell>
          <cell r="J103">
            <v>1</v>
          </cell>
        </row>
        <row r="104">
          <cell r="A104" t="str">
            <v>36203LW99</v>
          </cell>
          <cell r="B104" t="str">
            <v>36203LW99</v>
          </cell>
          <cell r="C104">
            <v>7</v>
          </cell>
          <cell r="D104">
            <v>39583</v>
          </cell>
          <cell r="E104" t="str">
            <v>GNMA POOL# 352672</v>
          </cell>
          <cell r="F104">
            <v>107.138001</v>
          </cell>
          <cell r="G104">
            <v>2118.64</v>
          </cell>
          <cell r="H104">
            <v>363195.23</v>
          </cell>
          <cell r="I104">
            <v>389120.11</v>
          </cell>
          <cell r="J104">
            <v>1</v>
          </cell>
        </row>
        <row r="105">
          <cell r="A105" t="str">
            <v>36203MG53</v>
          </cell>
          <cell r="B105" t="str">
            <v>36203MG53</v>
          </cell>
          <cell r="C105">
            <v>7</v>
          </cell>
          <cell r="D105">
            <v>39614</v>
          </cell>
          <cell r="E105" t="str">
            <v>GNMA POOL# 353120</v>
          </cell>
          <cell r="F105">
            <v>107.138002</v>
          </cell>
          <cell r="G105">
            <v>114.83</v>
          </cell>
          <cell r="H105">
            <v>19685.48</v>
          </cell>
          <cell r="I105">
            <v>21090.63</v>
          </cell>
          <cell r="J105">
            <v>1</v>
          </cell>
        </row>
        <row r="106">
          <cell r="A106" t="str">
            <v>36203MG61</v>
          </cell>
          <cell r="B106" t="str">
            <v>36203MG61</v>
          </cell>
          <cell r="C106">
            <v>7</v>
          </cell>
          <cell r="D106">
            <v>39583</v>
          </cell>
          <cell r="E106" t="str">
            <v>GNMA POOL# 353121</v>
          </cell>
          <cell r="F106">
            <v>107.13800000000001</v>
          </cell>
          <cell r="G106">
            <v>5353.65</v>
          </cell>
          <cell r="H106">
            <v>917768.45</v>
          </cell>
          <cell r="I106">
            <v>983278.76</v>
          </cell>
          <cell r="J106">
            <v>1</v>
          </cell>
        </row>
        <row r="107">
          <cell r="A107" t="str">
            <v>36203MH60</v>
          </cell>
          <cell r="B107" t="str">
            <v>36203MH60</v>
          </cell>
          <cell r="C107">
            <v>6.5</v>
          </cell>
          <cell r="D107">
            <v>39736</v>
          </cell>
          <cell r="E107" t="str">
            <v>GNMA POOL# 353153</v>
          </cell>
          <cell r="F107">
            <v>105.42899300000001</v>
          </cell>
          <cell r="G107">
            <v>410.33</v>
          </cell>
          <cell r="H107">
            <v>75752.899999999994</v>
          </cell>
          <cell r="I107">
            <v>79865.52</v>
          </cell>
          <cell r="J107">
            <v>1</v>
          </cell>
        </row>
        <row r="108">
          <cell r="A108" t="str">
            <v>36203MHD5</v>
          </cell>
          <cell r="B108" t="str">
            <v>36203MHD5</v>
          </cell>
          <cell r="C108">
            <v>7</v>
          </cell>
          <cell r="D108">
            <v>39614</v>
          </cell>
          <cell r="E108" t="str">
            <v>GNMA POOL# 353128</v>
          </cell>
          <cell r="F108">
            <v>107.13800000000001</v>
          </cell>
          <cell r="G108">
            <v>4211.63</v>
          </cell>
          <cell r="H108">
            <v>721993.93</v>
          </cell>
          <cell r="I108">
            <v>773529.86</v>
          </cell>
          <cell r="J108">
            <v>1</v>
          </cell>
        </row>
        <row r="109">
          <cell r="A109" t="str">
            <v>36203MKD1</v>
          </cell>
          <cell r="B109" t="str">
            <v>36203MKD1</v>
          </cell>
          <cell r="C109">
            <v>7.5</v>
          </cell>
          <cell r="D109">
            <v>39493</v>
          </cell>
          <cell r="E109" t="str">
            <v>GNMA POOL# 353192</v>
          </cell>
          <cell r="F109">
            <v>107.43300600000001</v>
          </cell>
          <cell r="G109">
            <v>162.85</v>
          </cell>
          <cell r="H109">
            <v>26056.62</v>
          </cell>
          <cell r="I109">
            <v>27993.41</v>
          </cell>
          <cell r="J109">
            <v>1</v>
          </cell>
        </row>
        <row r="110">
          <cell r="A110" t="str">
            <v>36203ML99</v>
          </cell>
          <cell r="B110" t="str">
            <v>36203ML99</v>
          </cell>
          <cell r="C110">
            <v>7.5</v>
          </cell>
          <cell r="D110">
            <v>39553</v>
          </cell>
          <cell r="E110" t="str">
            <v>GNMA POOL# 353252</v>
          </cell>
          <cell r="F110">
            <v>107.432993</v>
          </cell>
          <cell r="G110">
            <v>322.72000000000003</v>
          </cell>
          <cell r="H110">
            <v>51634.92</v>
          </cell>
          <cell r="I110">
            <v>55472.94</v>
          </cell>
          <cell r="J110">
            <v>1</v>
          </cell>
        </row>
        <row r="111">
          <cell r="A111" t="str">
            <v>36203MLP3</v>
          </cell>
          <cell r="B111" t="str">
            <v>36203MLP3</v>
          </cell>
          <cell r="C111">
            <v>7.5</v>
          </cell>
          <cell r="D111">
            <v>39553</v>
          </cell>
          <cell r="E111" t="str">
            <v>GNMA POOL# 353234</v>
          </cell>
          <cell r="F111">
            <v>107.43294899999999</v>
          </cell>
          <cell r="G111">
            <v>61.74</v>
          </cell>
          <cell r="H111">
            <v>9879.1200000000008</v>
          </cell>
          <cell r="I111">
            <v>10613.43</v>
          </cell>
          <cell r="J111">
            <v>1</v>
          </cell>
        </row>
        <row r="112">
          <cell r="A112" t="str">
            <v>36203MPN4</v>
          </cell>
          <cell r="B112" t="str">
            <v>36203MPN4</v>
          </cell>
          <cell r="C112">
            <v>7</v>
          </cell>
          <cell r="D112">
            <v>45458</v>
          </cell>
          <cell r="E112" t="str">
            <v>GNMA POOL# 353329</v>
          </cell>
          <cell r="F112">
            <v>104.95600399999999</v>
          </cell>
          <cell r="G112">
            <v>166.56</v>
          </cell>
          <cell r="H112">
            <v>28553.65</v>
          </cell>
          <cell r="I112">
            <v>29968.77</v>
          </cell>
          <cell r="J112">
            <v>1</v>
          </cell>
        </row>
        <row r="113">
          <cell r="A113" t="str">
            <v>36203MZ86</v>
          </cell>
          <cell r="B113" t="str">
            <v>36203MZ86</v>
          </cell>
          <cell r="C113">
            <v>7.5</v>
          </cell>
          <cell r="D113">
            <v>39522</v>
          </cell>
          <cell r="E113" t="str">
            <v>GNMA POOL# 353667</v>
          </cell>
          <cell r="F113">
            <v>107.410003</v>
          </cell>
          <cell r="G113">
            <v>1015.76</v>
          </cell>
          <cell r="H113">
            <v>162522.21</v>
          </cell>
          <cell r="I113">
            <v>174565.11</v>
          </cell>
          <cell r="J113">
            <v>1</v>
          </cell>
        </row>
        <row r="114">
          <cell r="A114" t="str">
            <v>36203MZV5</v>
          </cell>
          <cell r="B114" t="str">
            <v>36203MZV5</v>
          </cell>
          <cell r="C114">
            <v>6.5</v>
          </cell>
          <cell r="D114">
            <v>39859</v>
          </cell>
          <cell r="E114" t="str">
            <v>GNMA POOL# 353656</v>
          </cell>
          <cell r="F114">
            <v>105.311995</v>
          </cell>
          <cell r="G114">
            <v>266.86</v>
          </cell>
          <cell r="H114">
            <v>49267.37</v>
          </cell>
          <cell r="I114">
            <v>51884.45</v>
          </cell>
          <cell r="J114">
            <v>1</v>
          </cell>
        </row>
        <row r="115">
          <cell r="A115" t="str">
            <v>36203MZZ6</v>
          </cell>
          <cell r="B115" t="str">
            <v>36203MZZ6</v>
          </cell>
          <cell r="C115">
            <v>7</v>
          </cell>
          <cell r="D115">
            <v>39522</v>
          </cell>
          <cell r="E115" t="str">
            <v>GNMA POOL# 353660</v>
          </cell>
          <cell r="F115">
            <v>107.138004</v>
          </cell>
          <cell r="G115">
            <v>315.36</v>
          </cell>
          <cell r="H115">
            <v>54062.03</v>
          </cell>
          <cell r="I115">
            <v>57920.98</v>
          </cell>
          <cell r="J115">
            <v>1</v>
          </cell>
        </row>
        <row r="116">
          <cell r="A116" t="str">
            <v>36203N2A5</v>
          </cell>
          <cell r="B116" t="str">
            <v>36203N2A5</v>
          </cell>
          <cell r="C116">
            <v>6.5</v>
          </cell>
          <cell r="D116">
            <v>39553</v>
          </cell>
          <cell r="E116" t="str">
            <v>GNMA POOL# 354569</v>
          </cell>
          <cell r="F116">
            <v>105.429006</v>
          </cell>
          <cell r="G116">
            <v>449.73</v>
          </cell>
          <cell r="H116">
            <v>83027.17</v>
          </cell>
          <cell r="I116">
            <v>87534.720000000001</v>
          </cell>
          <cell r="J116">
            <v>1</v>
          </cell>
        </row>
        <row r="117">
          <cell r="A117" t="str">
            <v>36203N3A4</v>
          </cell>
          <cell r="B117" t="str">
            <v>36203N3A4</v>
          </cell>
          <cell r="C117">
            <v>8</v>
          </cell>
          <cell r="D117">
            <v>39583</v>
          </cell>
          <cell r="E117" t="str">
            <v>GNMA POOL# 354593</v>
          </cell>
          <cell r="F117">
            <v>107.07900100000001</v>
          </cell>
          <cell r="G117">
            <v>413.33</v>
          </cell>
          <cell r="H117">
            <v>61999.57</v>
          </cell>
          <cell r="I117">
            <v>66388.52</v>
          </cell>
          <cell r="J117">
            <v>1</v>
          </cell>
        </row>
        <row r="118">
          <cell r="A118" t="str">
            <v>36203NKK3</v>
          </cell>
          <cell r="B118" t="str">
            <v>36203NKK3</v>
          </cell>
          <cell r="C118">
            <v>7</v>
          </cell>
          <cell r="D118">
            <v>39553</v>
          </cell>
          <cell r="E118" t="str">
            <v>GNMA POOL# 354098</v>
          </cell>
          <cell r="F118">
            <v>107.138002</v>
          </cell>
          <cell r="G118">
            <v>903.32</v>
          </cell>
          <cell r="H118">
            <v>154854.67000000001</v>
          </cell>
          <cell r="I118">
            <v>165908.20000000001</v>
          </cell>
          <cell r="J118">
            <v>1</v>
          </cell>
        </row>
        <row r="119">
          <cell r="A119" t="str">
            <v>36203NR42</v>
          </cell>
          <cell r="B119" t="str">
            <v>36203NR42</v>
          </cell>
          <cell r="C119">
            <v>7</v>
          </cell>
          <cell r="D119">
            <v>39614</v>
          </cell>
          <cell r="E119" t="str">
            <v>GNMA POOL# 354307</v>
          </cell>
          <cell r="F119">
            <v>107.137998</v>
          </cell>
          <cell r="G119">
            <v>861.08</v>
          </cell>
          <cell r="H119">
            <v>147613.94</v>
          </cell>
          <cell r="I119">
            <v>158150.62</v>
          </cell>
          <cell r="J119">
            <v>1</v>
          </cell>
        </row>
        <row r="120">
          <cell r="A120" t="str">
            <v>36203P6E8</v>
          </cell>
          <cell r="B120" t="str">
            <v>36203P6E8</v>
          </cell>
          <cell r="C120">
            <v>7</v>
          </cell>
          <cell r="D120">
            <v>39614</v>
          </cell>
          <cell r="E120" t="str">
            <v>GNMA POOL# 355569</v>
          </cell>
          <cell r="F120">
            <v>107.138003</v>
          </cell>
          <cell r="G120">
            <v>775.81</v>
          </cell>
          <cell r="H120">
            <v>132995.6</v>
          </cell>
          <cell r="I120">
            <v>142488.82999999999</v>
          </cell>
          <cell r="J120">
            <v>1</v>
          </cell>
        </row>
        <row r="121">
          <cell r="A121" t="str">
            <v>36203PED1</v>
          </cell>
          <cell r="B121" t="str">
            <v>36203PED1</v>
          </cell>
          <cell r="C121">
            <v>7</v>
          </cell>
          <cell r="D121">
            <v>45458</v>
          </cell>
          <cell r="E121" t="str">
            <v>GNMA POOL# 354832</v>
          </cell>
          <cell r="F121">
            <v>104.956001</v>
          </cell>
          <cell r="G121">
            <v>264.98</v>
          </cell>
          <cell r="H121">
            <v>45424.73</v>
          </cell>
          <cell r="I121">
            <v>47675.98</v>
          </cell>
          <cell r="J121">
            <v>1</v>
          </cell>
        </row>
        <row r="122">
          <cell r="A122" t="str">
            <v>36203PFW8</v>
          </cell>
          <cell r="B122" t="str">
            <v>36203PFW8</v>
          </cell>
          <cell r="C122">
            <v>7</v>
          </cell>
          <cell r="D122">
            <v>39614</v>
          </cell>
          <cell r="E122" t="str">
            <v>GNMA POOL# 354881</v>
          </cell>
          <cell r="F122">
            <v>107.13800000000001</v>
          </cell>
          <cell r="G122">
            <v>879.98</v>
          </cell>
          <cell r="H122">
            <v>150853.31</v>
          </cell>
          <cell r="I122">
            <v>161621.22</v>
          </cell>
          <cell r="J122">
            <v>1</v>
          </cell>
        </row>
        <row r="123">
          <cell r="A123" t="str">
            <v>36203PU84</v>
          </cell>
          <cell r="B123" t="str">
            <v>36203PU84</v>
          </cell>
          <cell r="C123">
            <v>7</v>
          </cell>
          <cell r="D123">
            <v>39614</v>
          </cell>
          <cell r="E123" t="str">
            <v>GNMA POOL# 355307</v>
          </cell>
          <cell r="F123">
            <v>107.138003</v>
          </cell>
          <cell r="G123">
            <v>534.37</v>
          </cell>
          <cell r="H123">
            <v>91606.02</v>
          </cell>
          <cell r="I123">
            <v>98144.86</v>
          </cell>
          <cell r="J123">
            <v>1</v>
          </cell>
        </row>
        <row r="124">
          <cell r="A124" t="str">
            <v>36203PWW9</v>
          </cell>
          <cell r="B124" t="str">
            <v>36203PWW9</v>
          </cell>
          <cell r="C124">
            <v>7</v>
          </cell>
          <cell r="D124">
            <v>39614</v>
          </cell>
          <cell r="E124" t="str">
            <v>GNMA POOL# 355361</v>
          </cell>
          <cell r="F124">
            <v>107.13799899999999</v>
          </cell>
          <cell r="G124">
            <v>971.26</v>
          </cell>
          <cell r="H124">
            <v>166501.28</v>
          </cell>
          <cell r="I124">
            <v>178386.14</v>
          </cell>
          <cell r="J124">
            <v>1</v>
          </cell>
        </row>
        <row r="125">
          <cell r="A125" t="str">
            <v>36203PX73</v>
          </cell>
          <cell r="B125" t="str">
            <v>36203PX73</v>
          </cell>
          <cell r="C125">
            <v>7</v>
          </cell>
          <cell r="D125">
            <v>39614</v>
          </cell>
          <cell r="E125" t="str">
            <v>GNMA POOL# 355402</v>
          </cell>
          <cell r="F125">
            <v>107.138002</v>
          </cell>
          <cell r="G125">
            <v>580.86</v>
          </cell>
          <cell r="H125">
            <v>99576.33</v>
          </cell>
          <cell r="I125">
            <v>106684.09</v>
          </cell>
          <cell r="J125">
            <v>1</v>
          </cell>
        </row>
        <row r="126">
          <cell r="A126" t="str">
            <v>36203PX81</v>
          </cell>
          <cell r="B126" t="str">
            <v>36203PX81</v>
          </cell>
          <cell r="C126">
            <v>7</v>
          </cell>
          <cell r="D126">
            <v>39614</v>
          </cell>
          <cell r="E126" t="str">
            <v>GNMA POOL# 355403</v>
          </cell>
          <cell r="F126">
            <v>107.13799899999999</v>
          </cell>
          <cell r="G126">
            <v>1220.8599999999999</v>
          </cell>
          <cell r="H126">
            <v>209290.16</v>
          </cell>
          <cell r="I126">
            <v>224229.29</v>
          </cell>
          <cell r="J126">
            <v>1</v>
          </cell>
        </row>
        <row r="127">
          <cell r="A127" t="str">
            <v>36203Q2P5</v>
          </cell>
          <cell r="B127" t="str">
            <v>36203Q2P5</v>
          </cell>
          <cell r="C127">
            <v>7</v>
          </cell>
          <cell r="D127">
            <v>39614</v>
          </cell>
          <cell r="E127" t="str">
            <v>GNMA POOL# 356382</v>
          </cell>
          <cell r="F127">
            <v>107.138001</v>
          </cell>
          <cell r="G127">
            <v>729.37</v>
          </cell>
          <cell r="H127">
            <v>125035.42</v>
          </cell>
          <cell r="I127">
            <v>133960.45000000001</v>
          </cell>
          <cell r="J127">
            <v>1</v>
          </cell>
        </row>
        <row r="128">
          <cell r="A128" t="str">
            <v>36203Q3V1</v>
          </cell>
          <cell r="B128" t="str">
            <v>36203Q3V1</v>
          </cell>
          <cell r="C128">
            <v>8</v>
          </cell>
          <cell r="D128">
            <v>39553</v>
          </cell>
          <cell r="E128" t="str">
            <v>GNMA POOL# 356412</v>
          </cell>
          <cell r="F128">
            <v>107.07900100000001</v>
          </cell>
          <cell r="G128">
            <v>302.63</v>
          </cell>
          <cell r="H128">
            <v>45394.68</v>
          </cell>
          <cell r="I128">
            <v>48608.17</v>
          </cell>
          <cell r="J128">
            <v>1</v>
          </cell>
        </row>
        <row r="129">
          <cell r="A129" t="str">
            <v>36203QCS8</v>
          </cell>
          <cell r="B129" t="str">
            <v>36203QCS8</v>
          </cell>
          <cell r="C129">
            <v>7</v>
          </cell>
          <cell r="D129">
            <v>39583</v>
          </cell>
          <cell r="E129" t="str">
            <v>GNMA POOL# 355681</v>
          </cell>
          <cell r="F129">
            <v>107.138002</v>
          </cell>
          <cell r="G129">
            <v>1183.58</v>
          </cell>
          <cell r="H129">
            <v>202899.64</v>
          </cell>
          <cell r="I129">
            <v>217382.62</v>
          </cell>
          <cell r="J129">
            <v>1</v>
          </cell>
        </row>
        <row r="130">
          <cell r="A130" t="str">
            <v>36203QDH1</v>
          </cell>
          <cell r="B130" t="str">
            <v>36203QDH1</v>
          </cell>
          <cell r="C130">
            <v>7</v>
          </cell>
          <cell r="D130">
            <v>39614</v>
          </cell>
          <cell r="E130" t="str">
            <v>GNMA POOL# 355704</v>
          </cell>
          <cell r="F130">
            <v>107.13800500000001</v>
          </cell>
          <cell r="G130">
            <v>442.52</v>
          </cell>
          <cell r="H130">
            <v>75861.25</v>
          </cell>
          <cell r="I130">
            <v>81276.23</v>
          </cell>
          <cell r="J130">
            <v>1</v>
          </cell>
        </row>
        <row r="131">
          <cell r="A131" t="str">
            <v>36203QJU6</v>
          </cell>
          <cell r="B131" t="str">
            <v>36203QJU6</v>
          </cell>
          <cell r="C131">
            <v>6.5</v>
          </cell>
          <cell r="D131">
            <v>39918</v>
          </cell>
          <cell r="E131" t="str">
            <v>GNMA POOL# 355875</v>
          </cell>
          <cell r="F131">
            <v>105.31199599999999</v>
          </cell>
          <cell r="G131">
            <v>448.29</v>
          </cell>
          <cell r="H131">
            <v>82760.61</v>
          </cell>
          <cell r="I131">
            <v>87156.85</v>
          </cell>
          <cell r="J131">
            <v>1</v>
          </cell>
        </row>
        <row r="132">
          <cell r="A132" t="str">
            <v>36203QT50</v>
          </cell>
          <cell r="B132" t="str">
            <v>36203QT50</v>
          </cell>
          <cell r="C132">
            <v>6.5</v>
          </cell>
          <cell r="D132">
            <v>45275</v>
          </cell>
          <cell r="E132" t="str">
            <v>GNMA POOL# 356172</v>
          </cell>
          <cell r="F132">
            <v>103.732946</v>
          </cell>
          <cell r="G132">
            <v>34.96</v>
          </cell>
          <cell r="H132">
            <v>6454.42</v>
          </cell>
          <cell r="I132">
            <v>6695.36</v>
          </cell>
          <cell r="J132">
            <v>1</v>
          </cell>
        </row>
        <row r="133">
          <cell r="A133" t="str">
            <v>36203RCL1</v>
          </cell>
          <cell r="B133" t="str">
            <v>36203RCL1</v>
          </cell>
          <cell r="C133">
            <v>7</v>
          </cell>
          <cell r="D133">
            <v>39583</v>
          </cell>
          <cell r="E133" t="str">
            <v>GNMA POOL# 356575</v>
          </cell>
          <cell r="F133">
            <v>107.13800000000001</v>
          </cell>
          <cell r="G133">
            <v>2420.13</v>
          </cell>
          <cell r="H133">
            <v>414878.95</v>
          </cell>
          <cell r="I133">
            <v>444493.01</v>
          </cell>
          <cell r="J133">
            <v>1</v>
          </cell>
        </row>
        <row r="134">
          <cell r="A134" t="str">
            <v>36203RGG8</v>
          </cell>
          <cell r="B134" t="str">
            <v>36203RGG8</v>
          </cell>
          <cell r="C134">
            <v>7</v>
          </cell>
          <cell r="D134">
            <v>39614</v>
          </cell>
          <cell r="E134" t="str">
            <v>GNMA POOL# 356699</v>
          </cell>
          <cell r="F134">
            <v>107.13799899999999</v>
          </cell>
          <cell r="G134">
            <v>1564.46</v>
          </cell>
          <cell r="H134">
            <v>268192.93</v>
          </cell>
          <cell r="I134">
            <v>287336.53999999998</v>
          </cell>
          <cell r="J134">
            <v>1</v>
          </cell>
        </row>
        <row r="135">
          <cell r="A135" t="str">
            <v>36203RH69</v>
          </cell>
          <cell r="B135" t="str">
            <v>36203RH69</v>
          </cell>
          <cell r="C135">
            <v>6.5</v>
          </cell>
          <cell r="D135">
            <v>39553</v>
          </cell>
          <cell r="E135" t="str">
            <v>GNMA POOL# 356753</v>
          </cell>
          <cell r="F135">
            <v>105.428991</v>
          </cell>
          <cell r="G135">
            <v>91.93</v>
          </cell>
          <cell r="H135">
            <v>16972.400000000001</v>
          </cell>
          <cell r="I135">
            <v>17893.830000000002</v>
          </cell>
          <cell r="J135">
            <v>1</v>
          </cell>
        </row>
        <row r="136">
          <cell r="A136" t="str">
            <v>36203RPP8</v>
          </cell>
          <cell r="B136" t="str">
            <v>36203RPP8</v>
          </cell>
          <cell r="C136">
            <v>7</v>
          </cell>
          <cell r="D136">
            <v>39614</v>
          </cell>
          <cell r="E136" t="str">
            <v>GNMA POOL# 356930</v>
          </cell>
          <cell r="F136">
            <v>107.138002</v>
          </cell>
          <cell r="G136">
            <v>1076.6199999999999</v>
          </cell>
          <cell r="H136">
            <v>184563.69</v>
          </cell>
          <cell r="I136">
            <v>197737.85</v>
          </cell>
          <cell r="J136">
            <v>1</v>
          </cell>
        </row>
        <row r="137">
          <cell r="A137" t="str">
            <v>36203RQ44</v>
          </cell>
          <cell r="B137" t="str">
            <v>36203RQ44</v>
          </cell>
          <cell r="C137">
            <v>7</v>
          </cell>
          <cell r="D137">
            <v>39614</v>
          </cell>
          <cell r="E137" t="str">
            <v>GNMA POOL# 356975</v>
          </cell>
          <cell r="F137">
            <v>107.13800000000001</v>
          </cell>
          <cell r="G137">
            <v>998.47</v>
          </cell>
          <cell r="H137">
            <v>171165.73</v>
          </cell>
          <cell r="I137">
            <v>183383.54</v>
          </cell>
          <cell r="J137">
            <v>1</v>
          </cell>
        </row>
        <row r="138">
          <cell r="A138" t="str">
            <v>36203RQB8</v>
          </cell>
          <cell r="B138" t="str">
            <v>36203RQB8</v>
          </cell>
          <cell r="C138">
            <v>7</v>
          </cell>
          <cell r="D138">
            <v>39614</v>
          </cell>
          <cell r="E138" t="str">
            <v>GNMA POOL# 356950</v>
          </cell>
          <cell r="F138">
            <v>107.13799899999999</v>
          </cell>
          <cell r="G138">
            <v>1914.27</v>
          </cell>
          <cell r="H138">
            <v>328161.31</v>
          </cell>
          <cell r="I138">
            <v>351585.46</v>
          </cell>
          <cell r="J138">
            <v>1</v>
          </cell>
        </row>
        <row r="139">
          <cell r="A139" t="str">
            <v>36203RTJ8</v>
          </cell>
          <cell r="B139" t="str">
            <v>36203RTJ8</v>
          </cell>
          <cell r="C139">
            <v>7</v>
          </cell>
          <cell r="D139">
            <v>39614</v>
          </cell>
          <cell r="E139" t="str">
            <v>GNMA POOL# 357053</v>
          </cell>
          <cell r="F139">
            <v>107.138002</v>
          </cell>
          <cell r="G139">
            <v>746.07</v>
          </cell>
          <cell r="H139">
            <v>127897.55</v>
          </cell>
          <cell r="I139">
            <v>137026.88</v>
          </cell>
          <cell r="J139">
            <v>1</v>
          </cell>
        </row>
        <row r="140">
          <cell r="A140" t="str">
            <v>36203S3Z8</v>
          </cell>
          <cell r="B140" t="str">
            <v>36203S3Z8</v>
          </cell>
          <cell r="C140">
            <v>6.5</v>
          </cell>
          <cell r="D140">
            <v>39614</v>
          </cell>
          <cell r="E140" t="str">
            <v>GNMA POOL# 358216</v>
          </cell>
          <cell r="F140">
            <v>105.42900400000001</v>
          </cell>
          <cell r="G140">
            <v>357.66</v>
          </cell>
          <cell r="H140">
            <v>66028.69</v>
          </cell>
          <cell r="I140">
            <v>69613.39</v>
          </cell>
          <cell r="J140">
            <v>1</v>
          </cell>
        </row>
        <row r="141">
          <cell r="A141" t="str">
            <v>36203S4F1</v>
          </cell>
          <cell r="B141" t="str">
            <v>36203S4F1</v>
          </cell>
          <cell r="C141">
            <v>6.5</v>
          </cell>
          <cell r="D141">
            <v>39644</v>
          </cell>
          <cell r="E141" t="str">
            <v>GNMA POOL# 358222</v>
          </cell>
          <cell r="F141">
            <v>105.42900400000001</v>
          </cell>
          <cell r="G141">
            <v>487.95</v>
          </cell>
          <cell r="H141">
            <v>90082.27</v>
          </cell>
          <cell r="I141">
            <v>94972.84</v>
          </cell>
          <cell r="J141">
            <v>1</v>
          </cell>
        </row>
        <row r="142">
          <cell r="A142" t="str">
            <v>36203SFS1</v>
          </cell>
          <cell r="B142" t="str">
            <v>36203SFS1</v>
          </cell>
          <cell r="C142">
            <v>7</v>
          </cell>
          <cell r="D142">
            <v>39614</v>
          </cell>
          <cell r="E142" t="str">
            <v>GNMA POOL# 357577</v>
          </cell>
          <cell r="F142">
            <v>107.137998</v>
          </cell>
          <cell r="G142">
            <v>1008.15</v>
          </cell>
          <cell r="H142">
            <v>172825.9</v>
          </cell>
          <cell r="I142">
            <v>185162.21</v>
          </cell>
          <cell r="J142">
            <v>1</v>
          </cell>
        </row>
        <row r="143">
          <cell r="A143" t="str">
            <v>36203SKH9</v>
          </cell>
          <cell r="B143" t="str">
            <v>36203SKH9</v>
          </cell>
          <cell r="C143">
            <v>6.5</v>
          </cell>
          <cell r="D143">
            <v>39706</v>
          </cell>
          <cell r="E143" t="str">
            <v>GNMA POOL# 357696</v>
          </cell>
          <cell r="F143">
            <v>105.429</v>
          </cell>
          <cell r="G143">
            <v>323.70999999999998</v>
          </cell>
          <cell r="H143">
            <v>59762.2</v>
          </cell>
          <cell r="I143">
            <v>63006.69</v>
          </cell>
          <cell r="J143">
            <v>1</v>
          </cell>
        </row>
        <row r="144">
          <cell r="A144" t="str">
            <v>36203SMK0</v>
          </cell>
          <cell r="B144" t="str">
            <v>36203SMK0</v>
          </cell>
          <cell r="C144">
            <v>7</v>
          </cell>
          <cell r="D144">
            <v>39553</v>
          </cell>
          <cell r="E144" t="str">
            <v>GNMA POOL# 357762</v>
          </cell>
          <cell r="F144">
            <v>107.13799899999999</v>
          </cell>
          <cell r="G144">
            <v>1173.53</v>
          </cell>
          <cell r="H144">
            <v>201176.56</v>
          </cell>
          <cell r="I144">
            <v>215536.54</v>
          </cell>
          <cell r="J144">
            <v>1</v>
          </cell>
        </row>
        <row r="145">
          <cell r="A145" t="str">
            <v>36203ST72</v>
          </cell>
          <cell r="B145" t="str">
            <v>36203ST72</v>
          </cell>
          <cell r="C145">
            <v>7</v>
          </cell>
          <cell r="D145">
            <v>45245</v>
          </cell>
          <cell r="E145" t="str">
            <v>GNMA POOL# 357974</v>
          </cell>
          <cell r="F145">
            <v>104.954999</v>
          </cell>
          <cell r="G145">
            <v>2188.14</v>
          </cell>
          <cell r="H145">
            <v>375109.46</v>
          </cell>
          <cell r="I145">
            <v>393696.13</v>
          </cell>
          <cell r="J145">
            <v>1</v>
          </cell>
        </row>
        <row r="146">
          <cell r="A146" t="str">
            <v>36203SXU6</v>
          </cell>
          <cell r="B146" t="str">
            <v>36203SXU6</v>
          </cell>
          <cell r="C146">
            <v>7</v>
          </cell>
          <cell r="D146">
            <v>39583</v>
          </cell>
          <cell r="E146" t="str">
            <v>GNMA POOL# 358091</v>
          </cell>
          <cell r="F146">
            <v>107.13800000000001</v>
          </cell>
          <cell r="G146">
            <v>833.61</v>
          </cell>
          <cell r="H146">
            <v>142903.89000000001</v>
          </cell>
          <cell r="I146">
            <v>153104.37</v>
          </cell>
          <cell r="J146">
            <v>1</v>
          </cell>
        </row>
        <row r="147">
          <cell r="A147" t="str">
            <v>36203T2T1</v>
          </cell>
          <cell r="B147" t="str">
            <v>36203T2T1</v>
          </cell>
          <cell r="C147">
            <v>7</v>
          </cell>
          <cell r="D147">
            <v>39614</v>
          </cell>
          <cell r="E147" t="str">
            <v>GNMA POOL# 359086</v>
          </cell>
          <cell r="F147">
            <v>107.13800000000001</v>
          </cell>
          <cell r="G147">
            <v>3960.49</v>
          </cell>
          <cell r="H147">
            <v>678940.44</v>
          </cell>
          <cell r="I147">
            <v>727403.21</v>
          </cell>
          <cell r="J147">
            <v>1</v>
          </cell>
        </row>
        <row r="148">
          <cell r="A148" t="str">
            <v>36203TAS4</v>
          </cell>
          <cell r="B148" t="str">
            <v>36203TAS4</v>
          </cell>
          <cell r="C148">
            <v>7</v>
          </cell>
          <cell r="D148">
            <v>45306</v>
          </cell>
          <cell r="E148" t="str">
            <v>GNMA POOL# 358317</v>
          </cell>
          <cell r="F148">
            <v>104.95599900000001</v>
          </cell>
          <cell r="G148">
            <v>1706.8</v>
          </cell>
          <cell r="H148">
            <v>292594.49</v>
          </cell>
          <cell r="I148">
            <v>307095.46999999997</v>
          </cell>
          <cell r="J148">
            <v>1</v>
          </cell>
        </row>
        <row r="149">
          <cell r="A149" t="str">
            <v>36203UTD4</v>
          </cell>
          <cell r="B149" t="str">
            <v>36203UTD4</v>
          </cell>
          <cell r="C149">
            <v>7</v>
          </cell>
          <cell r="D149">
            <v>39583</v>
          </cell>
          <cell r="E149" t="str">
            <v>GNMA POOL# 359748</v>
          </cell>
          <cell r="F149">
            <v>107.137997</v>
          </cell>
          <cell r="G149">
            <v>536.89</v>
          </cell>
          <cell r="H149">
            <v>92038.85</v>
          </cell>
          <cell r="I149">
            <v>98608.58</v>
          </cell>
          <cell r="J149">
            <v>1</v>
          </cell>
        </row>
        <row r="150">
          <cell r="A150" t="str">
            <v>36203UUX8</v>
          </cell>
          <cell r="B150" t="str">
            <v>36203UUX8</v>
          </cell>
          <cell r="C150">
            <v>6.5</v>
          </cell>
          <cell r="D150">
            <v>39644</v>
          </cell>
          <cell r="E150" t="str">
            <v>GNMA POOL# 359798</v>
          </cell>
          <cell r="F150">
            <v>105.429005</v>
          </cell>
          <cell r="G150">
            <v>460.49</v>
          </cell>
          <cell r="H150">
            <v>85012.81</v>
          </cell>
          <cell r="I150">
            <v>89628.160000000003</v>
          </cell>
          <cell r="J150">
            <v>1</v>
          </cell>
        </row>
        <row r="151">
          <cell r="A151" t="str">
            <v>36203UWC2</v>
          </cell>
          <cell r="B151" t="str">
            <v>36203UWC2</v>
          </cell>
          <cell r="C151">
            <v>6.5</v>
          </cell>
          <cell r="D151">
            <v>39706</v>
          </cell>
          <cell r="E151" t="str">
            <v>GNMA POOL# 359843</v>
          </cell>
          <cell r="F151">
            <v>105.429002</v>
          </cell>
          <cell r="G151">
            <v>295.54000000000002</v>
          </cell>
          <cell r="H151">
            <v>54561.04</v>
          </cell>
          <cell r="I151">
            <v>57523.16</v>
          </cell>
          <cell r="J151">
            <v>1</v>
          </cell>
        </row>
        <row r="152">
          <cell r="A152" t="str">
            <v>36203UWD0</v>
          </cell>
          <cell r="B152" t="str">
            <v>36203UWD0</v>
          </cell>
          <cell r="C152">
            <v>6.5</v>
          </cell>
          <cell r="D152">
            <v>39706</v>
          </cell>
          <cell r="E152" t="str">
            <v>GNMA POOL# 359844</v>
          </cell>
          <cell r="F152">
            <v>105.42900299999999</v>
          </cell>
          <cell r="G152">
            <v>448.19</v>
          </cell>
          <cell r="H152">
            <v>82742.45</v>
          </cell>
          <cell r="I152">
            <v>87234.54</v>
          </cell>
          <cell r="J152">
            <v>1</v>
          </cell>
        </row>
        <row r="153">
          <cell r="A153" t="str">
            <v>36203UWL2</v>
          </cell>
          <cell r="B153" t="str">
            <v>36203UWL2</v>
          </cell>
          <cell r="C153">
            <v>7</v>
          </cell>
          <cell r="D153">
            <v>39614</v>
          </cell>
          <cell r="E153" t="str">
            <v>GNMA POOL# 359851</v>
          </cell>
          <cell r="F153">
            <v>107.13800000000001</v>
          </cell>
          <cell r="G153">
            <v>1618.03</v>
          </cell>
          <cell r="H153">
            <v>277375.88</v>
          </cell>
          <cell r="I153">
            <v>297174.96999999997</v>
          </cell>
          <cell r="J153">
            <v>1</v>
          </cell>
        </row>
        <row r="154">
          <cell r="A154" t="str">
            <v>36203UYA4</v>
          </cell>
          <cell r="B154" t="str">
            <v>36203UYA4</v>
          </cell>
          <cell r="C154">
            <v>6.5</v>
          </cell>
          <cell r="D154">
            <v>39736</v>
          </cell>
          <cell r="E154" t="str">
            <v>GNMA POOL# 359905</v>
          </cell>
          <cell r="F154">
            <v>105.429001</v>
          </cell>
          <cell r="G154">
            <v>1482.9</v>
          </cell>
          <cell r="H154">
            <v>273766.02</v>
          </cell>
          <cell r="I154">
            <v>288628.78000000003</v>
          </cell>
          <cell r="J154">
            <v>1</v>
          </cell>
        </row>
        <row r="155">
          <cell r="A155" t="str">
            <v>36203V2F6</v>
          </cell>
          <cell r="B155" t="str">
            <v>36203V2F6</v>
          </cell>
          <cell r="C155">
            <v>7</v>
          </cell>
          <cell r="D155">
            <v>39614</v>
          </cell>
          <cell r="E155" t="str">
            <v>GNMA POOL# 360874</v>
          </cell>
          <cell r="F155">
            <v>107.137998</v>
          </cell>
          <cell r="G155">
            <v>1442.56</v>
          </cell>
          <cell r="H155">
            <v>247295.81</v>
          </cell>
          <cell r="I155">
            <v>264947.78000000003</v>
          </cell>
          <cell r="J155">
            <v>1</v>
          </cell>
        </row>
        <row r="156">
          <cell r="A156" t="str">
            <v>36203VD49</v>
          </cell>
          <cell r="B156" t="str">
            <v>36203VD49</v>
          </cell>
          <cell r="C156">
            <v>6</v>
          </cell>
          <cell r="D156">
            <v>39859</v>
          </cell>
          <cell r="E156" t="str">
            <v>GNMA POOL# 360223</v>
          </cell>
          <cell r="F156">
            <v>104.42200099999999</v>
          </cell>
          <cell r="G156">
            <v>516.91999999999996</v>
          </cell>
          <cell r="H156">
            <v>103383.05</v>
          </cell>
          <cell r="I156">
            <v>107954.65</v>
          </cell>
          <cell r="J156">
            <v>1</v>
          </cell>
        </row>
        <row r="157">
          <cell r="A157" t="str">
            <v>36203VDU1</v>
          </cell>
          <cell r="B157" t="str">
            <v>36203VDU1</v>
          </cell>
          <cell r="C157">
            <v>6</v>
          </cell>
          <cell r="D157">
            <v>39828</v>
          </cell>
          <cell r="E157" t="str">
            <v>GNMA POOL# 360215</v>
          </cell>
          <cell r="F157">
            <v>104.671997</v>
          </cell>
          <cell r="G157">
            <v>616.29</v>
          </cell>
          <cell r="H157">
            <v>123258.01</v>
          </cell>
          <cell r="I157">
            <v>129016.62</v>
          </cell>
          <cell r="J157">
            <v>1</v>
          </cell>
        </row>
        <row r="158">
          <cell r="A158" t="str">
            <v>36203VXA3</v>
          </cell>
          <cell r="B158" t="str">
            <v>36203VXA3</v>
          </cell>
          <cell r="C158">
            <v>7</v>
          </cell>
          <cell r="D158">
            <v>45337</v>
          </cell>
          <cell r="E158" t="str">
            <v>GNMA POOL# 360773</v>
          </cell>
          <cell r="F158">
            <v>104.955997</v>
          </cell>
          <cell r="G158">
            <v>557.34</v>
          </cell>
          <cell r="H158">
            <v>95544.85</v>
          </cell>
          <cell r="I158">
            <v>100280.05</v>
          </cell>
          <cell r="J158">
            <v>1</v>
          </cell>
        </row>
        <row r="159">
          <cell r="A159" t="str">
            <v>36203W4P0</v>
          </cell>
          <cell r="B159" t="str">
            <v>36203W4P0</v>
          </cell>
          <cell r="C159">
            <v>6.5</v>
          </cell>
          <cell r="D159">
            <v>39706</v>
          </cell>
          <cell r="E159" t="str">
            <v>GNMA POOL# 361830</v>
          </cell>
          <cell r="F159">
            <v>105.42900400000001</v>
          </cell>
          <cell r="G159">
            <v>310.99</v>
          </cell>
          <cell r="H159">
            <v>57413.85</v>
          </cell>
          <cell r="I159">
            <v>60530.85</v>
          </cell>
          <cell r="J159">
            <v>1</v>
          </cell>
        </row>
        <row r="160">
          <cell r="A160" t="str">
            <v>36203X7B6</v>
          </cell>
          <cell r="B160" t="str">
            <v>36203X7B6</v>
          </cell>
          <cell r="C160">
            <v>6</v>
          </cell>
          <cell r="D160">
            <v>39887</v>
          </cell>
          <cell r="E160" t="str">
            <v>GNMA POOL# 362790</v>
          </cell>
          <cell r="F160">
            <v>104.422</v>
          </cell>
          <cell r="G160">
            <v>2337.2600000000002</v>
          </cell>
          <cell r="H160">
            <v>467452.99</v>
          </cell>
          <cell r="I160">
            <v>488123.76</v>
          </cell>
          <cell r="J160">
            <v>1</v>
          </cell>
        </row>
        <row r="161">
          <cell r="A161" t="str">
            <v>36203YE59</v>
          </cell>
          <cell r="B161" t="str">
            <v>36203YE59</v>
          </cell>
          <cell r="C161">
            <v>7</v>
          </cell>
          <cell r="D161">
            <v>39614</v>
          </cell>
          <cell r="E161" t="str">
            <v>GNMA POOL# 362956</v>
          </cell>
          <cell r="F161">
            <v>107.13799899999999</v>
          </cell>
          <cell r="G161">
            <v>1887.64</v>
          </cell>
          <cell r="H161">
            <v>323596</v>
          </cell>
          <cell r="I161">
            <v>346694.28</v>
          </cell>
          <cell r="J161">
            <v>1</v>
          </cell>
        </row>
        <row r="162">
          <cell r="A162" t="str">
            <v>36203YTQ7</v>
          </cell>
          <cell r="B162" t="str">
            <v>36203YTQ7</v>
          </cell>
          <cell r="C162">
            <v>7</v>
          </cell>
          <cell r="D162">
            <v>39644</v>
          </cell>
          <cell r="E162" t="str">
            <v>GNMA POOL# 363359</v>
          </cell>
          <cell r="F162">
            <v>107.138004</v>
          </cell>
          <cell r="G162">
            <v>613.52</v>
          </cell>
          <cell r="H162">
            <v>105174.5</v>
          </cell>
          <cell r="I162">
            <v>112681.86</v>
          </cell>
          <cell r="J162">
            <v>1</v>
          </cell>
        </row>
        <row r="163">
          <cell r="A163" t="str">
            <v>36204A4Q5</v>
          </cell>
          <cell r="B163" t="str">
            <v>36204A4Q5</v>
          </cell>
          <cell r="C163">
            <v>6.5</v>
          </cell>
          <cell r="D163">
            <v>39675</v>
          </cell>
          <cell r="E163" t="str">
            <v>GNMA POOL# 364531</v>
          </cell>
          <cell r="F163">
            <v>105.42899300000001</v>
          </cell>
          <cell r="G163">
            <v>270.69</v>
          </cell>
          <cell r="H163">
            <v>49972.62</v>
          </cell>
          <cell r="I163">
            <v>52685.63</v>
          </cell>
          <cell r="J163">
            <v>1</v>
          </cell>
        </row>
        <row r="164">
          <cell r="A164" t="str">
            <v>36204AEY7</v>
          </cell>
          <cell r="B164" t="str">
            <v>36204AEY7</v>
          </cell>
          <cell r="C164">
            <v>6.5</v>
          </cell>
          <cell r="D164">
            <v>39675</v>
          </cell>
          <cell r="E164" t="str">
            <v>GNMA POOL# 363851</v>
          </cell>
          <cell r="F164">
            <v>105.429001</v>
          </cell>
          <cell r="G164">
            <v>1218.01</v>
          </cell>
          <cell r="H164">
            <v>224863.66</v>
          </cell>
          <cell r="I164">
            <v>237071.51</v>
          </cell>
          <cell r="J164">
            <v>1</v>
          </cell>
        </row>
        <row r="165">
          <cell r="A165" t="str">
            <v>36204AX26</v>
          </cell>
          <cell r="B165" t="str">
            <v>36204AX26</v>
          </cell>
          <cell r="C165">
            <v>6.5</v>
          </cell>
          <cell r="D165">
            <v>39767</v>
          </cell>
          <cell r="E165" t="str">
            <v>GNMA POOL# 364397</v>
          </cell>
          <cell r="F165">
            <v>105.429</v>
          </cell>
          <cell r="G165">
            <v>660.98</v>
          </cell>
          <cell r="H165">
            <v>122027.44</v>
          </cell>
          <cell r="I165">
            <v>128652.31</v>
          </cell>
          <cell r="J165">
            <v>1</v>
          </cell>
        </row>
        <row r="166">
          <cell r="A166" t="str">
            <v>36204AZQ1</v>
          </cell>
          <cell r="B166" t="str">
            <v>36204AZQ1</v>
          </cell>
          <cell r="C166">
            <v>7</v>
          </cell>
          <cell r="D166">
            <v>45153</v>
          </cell>
          <cell r="E166" t="str">
            <v>GNMA POOL# 364451</v>
          </cell>
          <cell r="F166">
            <v>104.954999</v>
          </cell>
          <cell r="G166">
            <v>2081.38</v>
          </cell>
          <cell r="H166">
            <v>356808.55</v>
          </cell>
          <cell r="I166">
            <v>374488.41</v>
          </cell>
          <cell r="J166">
            <v>1</v>
          </cell>
        </row>
        <row r="167">
          <cell r="A167" t="str">
            <v>36204BMX8</v>
          </cell>
          <cell r="B167" t="str">
            <v>36204BMX8</v>
          </cell>
          <cell r="C167">
            <v>6.5</v>
          </cell>
          <cell r="D167">
            <v>39887</v>
          </cell>
          <cell r="E167" t="str">
            <v>GNMA POOL# 364974</v>
          </cell>
          <cell r="F167">
            <v>105.312004</v>
          </cell>
          <cell r="G167">
            <v>678.94</v>
          </cell>
          <cell r="H167">
            <v>125343.28</v>
          </cell>
          <cell r="I167">
            <v>132001.51999999999</v>
          </cell>
          <cell r="J167">
            <v>1</v>
          </cell>
        </row>
        <row r="168">
          <cell r="A168" t="str">
            <v>36204CJJ1</v>
          </cell>
          <cell r="B168" t="str">
            <v>36204CJJ1</v>
          </cell>
          <cell r="C168">
            <v>6.5</v>
          </cell>
          <cell r="D168">
            <v>39706</v>
          </cell>
          <cell r="E168" t="str">
            <v>GNMA POOL# 365765</v>
          </cell>
          <cell r="F168">
            <v>105.42899800000001</v>
          </cell>
          <cell r="G168">
            <v>667.28</v>
          </cell>
          <cell r="H168">
            <v>123190.88</v>
          </cell>
          <cell r="I168">
            <v>129878.91</v>
          </cell>
          <cell r="J168">
            <v>1</v>
          </cell>
        </row>
        <row r="169">
          <cell r="A169" t="str">
            <v>36204CZL8</v>
          </cell>
          <cell r="B169" t="str">
            <v>36204CZL8</v>
          </cell>
          <cell r="C169">
            <v>6.5</v>
          </cell>
          <cell r="D169">
            <v>39887</v>
          </cell>
          <cell r="E169" t="str">
            <v>GNMA POOL# 366247</v>
          </cell>
          <cell r="F169">
            <v>105.312006</v>
          </cell>
          <cell r="G169">
            <v>373.97</v>
          </cell>
          <cell r="H169">
            <v>69040.399999999994</v>
          </cell>
          <cell r="I169">
            <v>72707.83</v>
          </cell>
          <cell r="J169">
            <v>1</v>
          </cell>
        </row>
        <row r="170">
          <cell r="A170" t="str">
            <v>36204D5A3</v>
          </cell>
          <cell r="B170" t="str">
            <v>36204D5A3</v>
          </cell>
          <cell r="C170">
            <v>6.5</v>
          </cell>
          <cell r="D170">
            <v>39736</v>
          </cell>
          <cell r="E170" t="str">
            <v>GNMA POOL# 367241</v>
          </cell>
          <cell r="F170">
            <v>105.42899300000001</v>
          </cell>
          <cell r="G170">
            <v>97.16</v>
          </cell>
          <cell r="H170">
            <v>17937.580000000002</v>
          </cell>
          <cell r="I170">
            <v>18911.41</v>
          </cell>
          <cell r="J170">
            <v>1</v>
          </cell>
        </row>
        <row r="171">
          <cell r="A171" t="str">
            <v>36204ENW3</v>
          </cell>
          <cell r="B171" t="str">
            <v>36204ENW3</v>
          </cell>
          <cell r="C171">
            <v>7</v>
          </cell>
          <cell r="D171">
            <v>45184</v>
          </cell>
          <cell r="E171" t="str">
            <v>GNMA POOL# 367705</v>
          </cell>
          <cell r="F171">
            <v>104.954999</v>
          </cell>
          <cell r="G171">
            <v>1761.76</v>
          </cell>
          <cell r="H171">
            <v>302016.43</v>
          </cell>
          <cell r="I171">
            <v>316981.34000000003</v>
          </cell>
          <cell r="J171">
            <v>1</v>
          </cell>
        </row>
        <row r="172">
          <cell r="A172" t="str">
            <v>36204GJU7</v>
          </cell>
          <cell r="B172" t="str">
            <v>36204GJU7</v>
          </cell>
          <cell r="C172">
            <v>6.5</v>
          </cell>
          <cell r="D172">
            <v>39797</v>
          </cell>
          <cell r="E172" t="str">
            <v>GNMA POOL# 369375</v>
          </cell>
          <cell r="F172">
            <v>105.428991</v>
          </cell>
          <cell r="G172">
            <v>293.11</v>
          </cell>
          <cell r="H172">
            <v>54113</v>
          </cell>
          <cell r="I172">
            <v>57050.79</v>
          </cell>
          <cell r="J172">
            <v>1</v>
          </cell>
        </row>
        <row r="173">
          <cell r="A173" t="str">
            <v>36204GWJ7</v>
          </cell>
          <cell r="B173" t="str">
            <v>36204GWJ7</v>
          </cell>
          <cell r="C173">
            <v>6.5</v>
          </cell>
          <cell r="D173">
            <v>39706</v>
          </cell>
          <cell r="E173" t="str">
            <v>GNMA POOL# 369749</v>
          </cell>
          <cell r="F173">
            <v>105.429002</v>
          </cell>
          <cell r="G173">
            <v>430.39</v>
          </cell>
          <cell r="H173">
            <v>79455.86</v>
          </cell>
          <cell r="I173">
            <v>83769.52</v>
          </cell>
          <cell r="J173">
            <v>1</v>
          </cell>
        </row>
        <row r="174">
          <cell r="A174" t="str">
            <v>36204GY89</v>
          </cell>
          <cell r="B174" t="str">
            <v>36204GY89</v>
          </cell>
          <cell r="C174">
            <v>6.5</v>
          </cell>
          <cell r="D174">
            <v>39797</v>
          </cell>
          <cell r="E174" t="str">
            <v>GNMA POOL# 369835</v>
          </cell>
          <cell r="F174">
            <v>105.42900400000001</v>
          </cell>
          <cell r="G174">
            <v>284.02</v>
          </cell>
          <cell r="H174">
            <v>52433.56</v>
          </cell>
          <cell r="I174">
            <v>55280.18</v>
          </cell>
          <cell r="J174">
            <v>1</v>
          </cell>
        </row>
        <row r="175">
          <cell r="A175" t="str">
            <v>36204H7C8</v>
          </cell>
          <cell r="B175" t="str">
            <v>36204H7C8</v>
          </cell>
          <cell r="C175">
            <v>6.5</v>
          </cell>
          <cell r="D175">
            <v>39767</v>
          </cell>
          <cell r="E175" t="str">
            <v>GNMA POOL# 370891</v>
          </cell>
          <cell r="F175">
            <v>105.428995</v>
          </cell>
          <cell r="G175">
            <v>253.79</v>
          </cell>
          <cell r="H175">
            <v>46853.24</v>
          </cell>
          <cell r="I175">
            <v>49396.9</v>
          </cell>
          <cell r="J175">
            <v>1</v>
          </cell>
        </row>
        <row r="176">
          <cell r="A176" t="str">
            <v>36204J6M3</v>
          </cell>
          <cell r="B176" t="str">
            <v>36204J6M3</v>
          </cell>
          <cell r="C176">
            <v>6.5</v>
          </cell>
          <cell r="D176">
            <v>39948</v>
          </cell>
          <cell r="E176" t="str">
            <v>GNMA POOL# 371776</v>
          </cell>
          <cell r="F176">
            <v>105.312</v>
          </cell>
          <cell r="G176">
            <v>948.56</v>
          </cell>
          <cell r="H176">
            <v>175118.6</v>
          </cell>
          <cell r="I176">
            <v>184420.9</v>
          </cell>
          <cell r="J176">
            <v>1</v>
          </cell>
        </row>
        <row r="177">
          <cell r="A177" t="str">
            <v>36204JDF0</v>
          </cell>
          <cell r="B177" t="str">
            <v>36204JDF0</v>
          </cell>
          <cell r="C177">
            <v>6.5</v>
          </cell>
          <cell r="D177">
            <v>39828</v>
          </cell>
          <cell r="E177" t="str">
            <v>GNMA POOL# 371002</v>
          </cell>
          <cell r="F177">
            <v>105.42900299999999</v>
          </cell>
          <cell r="G177">
            <v>381.1</v>
          </cell>
          <cell r="H177">
            <v>70357.490000000005</v>
          </cell>
          <cell r="I177">
            <v>74177.2</v>
          </cell>
          <cell r="J177">
            <v>1</v>
          </cell>
        </row>
        <row r="178">
          <cell r="A178" t="str">
            <v>36204JEY8</v>
          </cell>
          <cell r="B178" t="str">
            <v>36204JEY8</v>
          </cell>
          <cell r="C178">
            <v>6.5</v>
          </cell>
          <cell r="D178">
            <v>39706</v>
          </cell>
          <cell r="E178" t="str">
            <v>GNMA POOL# 371051</v>
          </cell>
          <cell r="F178">
            <v>105.429005</v>
          </cell>
          <cell r="G178">
            <v>469.55</v>
          </cell>
          <cell r="H178">
            <v>86686.6</v>
          </cell>
          <cell r="I178">
            <v>91392.82</v>
          </cell>
          <cell r="J178">
            <v>1</v>
          </cell>
        </row>
        <row r="179">
          <cell r="A179" t="str">
            <v>36204JV45</v>
          </cell>
          <cell r="B179" t="str">
            <v>36204JV45</v>
          </cell>
          <cell r="C179">
            <v>6.5</v>
          </cell>
          <cell r="D179">
            <v>39918</v>
          </cell>
          <cell r="E179" t="str">
            <v>GNMA POOL# 371535</v>
          </cell>
          <cell r="F179">
            <v>105.312003</v>
          </cell>
          <cell r="G179">
            <v>537.29999999999995</v>
          </cell>
          <cell r="H179">
            <v>99193.1</v>
          </cell>
          <cell r="I179">
            <v>104462.24</v>
          </cell>
          <cell r="J179">
            <v>1</v>
          </cell>
        </row>
        <row r="180">
          <cell r="A180" t="str">
            <v>36204NEP8</v>
          </cell>
          <cell r="B180" t="str">
            <v>36204NEP8</v>
          </cell>
          <cell r="C180">
            <v>6.5</v>
          </cell>
          <cell r="D180">
            <v>39767</v>
          </cell>
          <cell r="E180" t="str">
            <v>GNMA POOL# 374642</v>
          </cell>
          <cell r="F180">
            <v>105.428995</v>
          </cell>
          <cell r="G180">
            <v>516.1</v>
          </cell>
          <cell r="H180">
            <v>95279.33</v>
          </cell>
          <cell r="I180">
            <v>100452.04</v>
          </cell>
          <cell r="J180">
            <v>1</v>
          </cell>
        </row>
        <row r="181">
          <cell r="A181" t="str">
            <v>36204NMA2</v>
          </cell>
          <cell r="B181" t="str">
            <v>36204NMA2</v>
          </cell>
          <cell r="C181">
            <v>6.5</v>
          </cell>
          <cell r="D181">
            <v>39797</v>
          </cell>
          <cell r="E181" t="str">
            <v>GNMA POOL# 374853</v>
          </cell>
          <cell r="F181">
            <v>105.429</v>
          </cell>
          <cell r="G181">
            <v>457.74</v>
          </cell>
          <cell r="H181">
            <v>84505.98</v>
          </cell>
          <cell r="I181">
            <v>89093.81</v>
          </cell>
          <cell r="J181">
            <v>1</v>
          </cell>
        </row>
        <row r="182">
          <cell r="A182" t="str">
            <v>36204NSR9</v>
          </cell>
          <cell r="B182" t="str">
            <v>36204NSR9</v>
          </cell>
          <cell r="C182">
            <v>6</v>
          </cell>
          <cell r="D182">
            <v>39918</v>
          </cell>
          <cell r="E182" t="str">
            <v>GNMA POOL# 375028</v>
          </cell>
          <cell r="F182">
            <v>104.422</v>
          </cell>
          <cell r="G182">
            <v>2209.42</v>
          </cell>
          <cell r="H182">
            <v>441884.26</v>
          </cell>
          <cell r="I182">
            <v>461424.38</v>
          </cell>
          <cell r="J182">
            <v>1</v>
          </cell>
        </row>
        <row r="183">
          <cell r="A183" t="str">
            <v>36204NU62</v>
          </cell>
          <cell r="B183" t="str">
            <v>36204NU62</v>
          </cell>
          <cell r="C183">
            <v>6</v>
          </cell>
          <cell r="D183">
            <v>39828</v>
          </cell>
          <cell r="E183" t="str">
            <v>GNMA POOL# 375105</v>
          </cell>
          <cell r="F183">
            <v>104.672004</v>
          </cell>
          <cell r="G183">
            <v>96.71</v>
          </cell>
          <cell r="H183">
            <v>19341.38</v>
          </cell>
          <cell r="I183">
            <v>20245.009999999998</v>
          </cell>
          <cell r="J183">
            <v>1</v>
          </cell>
        </row>
        <row r="184">
          <cell r="A184" t="str">
            <v>36204PHW5</v>
          </cell>
          <cell r="B184" t="str">
            <v>36204PHW5</v>
          </cell>
          <cell r="C184">
            <v>6.5</v>
          </cell>
          <cell r="D184">
            <v>39767</v>
          </cell>
          <cell r="E184" t="str">
            <v>GNMA POOL# 375645</v>
          </cell>
          <cell r="F184">
            <v>105.429002</v>
          </cell>
          <cell r="G184">
            <v>526.63</v>
          </cell>
          <cell r="H184">
            <v>97223.57</v>
          </cell>
          <cell r="I184">
            <v>102501.84</v>
          </cell>
          <cell r="J184">
            <v>1</v>
          </cell>
        </row>
        <row r="185">
          <cell r="A185" t="str">
            <v>36204PQF2</v>
          </cell>
          <cell r="B185" t="str">
            <v>36204PQF2</v>
          </cell>
          <cell r="C185">
            <v>6.5</v>
          </cell>
          <cell r="D185">
            <v>39828</v>
          </cell>
          <cell r="E185" t="str">
            <v>GNMA POOL# 375854</v>
          </cell>
          <cell r="F185">
            <v>105.42900299999999</v>
          </cell>
          <cell r="G185">
            <v>292.98</v>
          </cell>
          <cell r="H185">
            <v>54088.02</v>
          </cell>
          <cell r="I185">
            <v>57024.46</v>
          </cell>
          <cell r="J185">
            <v>1</v>
          </cell>
        </row>
        <row r="186">
          <cell r="A186" t="str">
            <v>36204R2A5</v>
          </cell>
          <cell r="B186" t="str">
            <v>36204R2A5</v>
          </cell>
          <cell r="C186">
            <v>6.5</v>
          </cell>
          <cell r="D186">
            <v>39887</v>
          </cell>
          <cell r="E186" t="str">
            <v>GNMA POOL# 377969</v>
          </cell>
          <cell r="F186">
            <v>105.312001</v>
          </cell>
          <cell r="G186">
            <v>1128.21</v>
          </cell>
          <cell r="H186">
            <v>208285.72</v>
          </cell>
          <cell r="I186">
            <v>219349.86</v>
          </cell>
          <cell r="J186">
            <v>1</v>
          </cell>
        </row>
        <row r="187">
          <cell r="A187" t="str">
            <v>36204RHX9</v>
          </cell>
          <cell r="B187" t="str">
            <v>36204RHX9</v>
          </cell>
          <cell r="C187">
            <v>8</v>
          </cell>
          <cell r="D187">
            <v>40892</v>
          </cell>
          <cell r="E187" t="str">
            <v>GNMA POOL# 377446</v>
          </cell>
          <cell r="F187">
            <v>106.870001</v>
          </cell>
          <cell r="G187">
            <v>2103.4499999999998</v>
          </cell>
          <cell r="H187">
            <v>315517.12</v>
          </cell>
          <cell r="I187">
            <v>337193.15</v>
          </cell>
          <cell r="J187">
            <v>1</v>
          </cell>
        </row>
        <row r="188">
          <cell r="A188" t="str">
            <v>36204S6U5</v>
          </cell>
          <cell r="B188" t="str">
            <v>36204S6U5</v>
          </cell>
          <cell r="C188">
            <v>7</v>
          </cell>
          <cell r="D188">
            <v>45306</v>
          </cell>
          <cell r="E188" t="str">
            <v>GNMA POOL# 378983</v>
          </cell>
          <cell r="F188">
            <v>104.95599199999999</v>
          </cell>
          <cell r="G188">
            <v>115.47</v>
          </cell>
          <cell r="H188">
            <v>19795.43</v>
          </cell>
          <cell r="I188">
            <v>20776.490000000002</v>
          </cell>
          <cell r="J188">
            <v>1</v>
          </cell>
        </row>
        <row r="189">
          <cell r="A189" t="str">
            <v>36204SCS3</v>
          </cell>
          <cell r="B189" t="str">
            <v>36204SCS3</v>
          </cell>
          <cell r="C189">
            <v>6</v>
          </cell>
          <cell r="D189">
            <v>39918</v>
          </cell>
          <cell r="E189" t="str">
            <v>GNMA POOL# 378181</v>
          </cell>
          <cell r="F189">
            <v>104.422006</v>
          </cell>
          <cell r="G189">
            <v>378.71</v>
          </cell>
          <cell r="H189">
            <v>75741.64</v>
          </cell>
          <cell r="I189">
            <v>79090.94</v>
          </cell>
          <cell r="J189">
            <v>1</v>
          </cell>
        </row>
        <row r="190">
          <cell r="A190" t="str">
            <v>36204SUR5</v>
          </cell>
          <cell r="B190" t="str">
            <v>36204SUR5</v>
          </cell>
          <cell r="C190">
            <v>7</v>
          </cell>
          <cell r="D190">
            <v>45366</v>
          </cell>
          <cell r="E190" t="str">
            <v>GNMA POOL# 378692</v>
          </cell>
          <cell r="F190">
            <v>104.955996</v>
          </cell>
          <cell r="G190">
            <v>513.17999999999995</v>
          </cell>
          <cell r="H190">
            <v>87974.45</v>
          </cell>
          <cell r="I190">
            <v>92334.46</v>
          </cell>
          <cell r="J190">
            <v>1</v>
          </cell>
        </row>
        <row r="191">
          <cell r="A191" t="str">
            <v>36204V6T1</v>
          </cell>
          <cell r="B191" t="str">
            <v>36204V6T1</v>
          </cell>
          <cell r="C191">
            <v>7</v>
          </cell>
          <cell r="D191">
            <v>45337</v>
          </cell>
          <cell r="E191" t="str">
            <v>GNMA POOL# 381682</v>
          </cell>
          <cell r="F191">
            <v>104.956019</v>
          </cell>
          <cell r="G191">
            <v>56.89</v>
          </cell>
          <cell r="H191">
            <v>9752.99</v>
          </cell>
          <cell r="I191">
            <v>10236.35</v>
          </cell>
          <cell r="J191">
            <v>1</v>
          </cell>
        </row>
        <row r="192">
          <cell r="A192" t="str">
            <v>36204VD48</v>
          </cell>
          <cell r="B192" t="str">
            <v>36204VD48</v>
          </cell>
          <cell r="C192">
            <v>6.5</v>
          </cell>
          <cell r="D192">
            <v>39918</v>
          </cell>
          <cell r="E192" t="str">
            <v>GNMA POOL# 380923</v>
          </cell>
          <cell r="F192">
            <v>105.31200200000001</v>
          </cell>
          <cell r="G192">
            <v>1158.8</v>
          </cell>
          <cell r="H192">
            <v>213932.92</v>
          </cell>
          <cell r="I192">
            <v>225297.04</v>
          </cell>
          <cell r="J192">
            <v>1</v>
          </cell>
        </row>
        <row r="193">
          <cell r="A193" t="str">
            <v>36204VDW6</v>
          </cell>
          <cell r="B193" t="str">
            <v>36204VDW6</v>
          </cell>
          <cell r="C193">
            <v>6.5</v>
          </cell>
          <cell r="D193">
            <v>39887</v>
          </cell>
          <cell r="E193" t="str">
            <v>GNMA POOL# 380917</v>
          </cell>
          <cell r="F193">
            <v>105.312</v>
          </cell>
          <cell r="G193">
            <v>347.54</v>
          </cell>
          <cell r="H193">
            <v>64161.15</v>
          </cell>
          <cell r="I193">
            <v>67569.39</v>
          </cell>
          <cell r="J193">
            <v>1</v>
          </cell>
        </row>
        <row r="194">
          <cell r="A194" t="str">
            <v>36204W3L9</v>
          </cell>
          <cell r="B194" t="str">
            <v>36204W3L9</v>
          </cell>
          <cell r="C194">
            <v>6.5</v>
          </cell>
          <cell r="D194">
            <v>39887</v>
          </cell>
          <cell r="E194" t="str">
            <v>GNMA POOL# 382503</v>
          </cell>
          <cell r="F194">
            <v>105.312005</v>
          </cell>
          <cell r="G194">
            <v>391.34</v>
          </cell>
          <cell r="H194">
            <v>72246.73</v>
          </cell>
          <cell r="I194">
            <v>76084.479999999996</v>
          </cell>
          <cell r="J194">
            <v>1</v>
          </cell>
        </row>
        <row r="195">
          <cell r="A195" t="str">
            <v>36204W3Y1</v>
          </cell>
          <cell r="B195" t="str">
            <v>36204W3Y1</v>
          </cell>
          <cell r="C195">
            <v>6</v>
          </cell>
          <cell r="D195">
            <v>39859</v>
          </cell>
          <cell r="E195" t="str">
            <v>GNMA POOL# 382515</v>
          </cell>
          <cell r="F195">
            <v>104.421998</v>
          </cell>
          <cell r="G195">
            <v>1123.52</v>
          </cell>
          <cell r="H195">
            <v>224704.51</v>
          </cell>
          <cell r="I195">
            <v>234640.94</v>
          </cell>
          <cell r="J195">
            <v>1</v>
          </cell>
        </row>
        <row r="196">
          <cell r="A196" t="str">
            <v>36204WVC8</v>
          </cell>
          <cell r="B196" t="str">
            <v>36204WVC8</v>
          </cell>
          <cell r="C196">
            <v>7</v>
          </cell>
          <cell r="D196">
            <v>45397</v>
          </cell>
          <cell r="E196" t="str">
            <v>GNMA POOL# 382311</v>
          </cell>
          <cell r="F196">
            <v>104.956012</v>
          </cell>
          <cell r="G196">
            <v>78.45</v>
          </cell>
          <cell r="H196">
            <v>13449.12</v>
          </cell>
          <cell r="I196">
            <v>14115.66</v>
          </cell>
          <cell r="J196">
            <v>1</v>
          </cell>
        </row>
        <row r="197">
          <cell r="A197" t="str">
            <v>36204YCD3</v>
          </cell>
          <cell r="B197" t="str">
            <v>36204YCD3</v>
          </cell>
          <cell r="C197">
            <v>7</v>
          </cell>
          <cell r="D197">
            <v>45366</v>
          </cell>
          <cell r="E197" t="str">
            <v>GNMA POOL# 383568</v>
          </cell>
          <cell r="F197">
            <v>104.95599799999999</v>
          </cell>
          <cell r="G197">
            <v>765.99</v>
          </cell>
          <cell r="H197">
            <v>131312.4</v>
          </cell>
          <cell r="I197">
            <v>137820.24</v>
          </cell>
          <cell r="J197">
            <v>1</v>
          </cell>
        </row>
        <row r="198">
          <cell r="A198" t="str">
            <v>36205BFX5</v>
          </cell>
          <cell r="B198" t="str">
            <v>36205BFX5</v>
          </cell>
          <cell r="C198">
            <v>6.5</v>
          </cell>
          <cell r="D198">
            <v>39887</v>
          </cell>
          <cell r="E198" t="str">
            <v>GNMA POOL# 385482</v>
          </cell>
          <cell r="F198">
            <v>105.31199599999999</v>
          </cell>
          <cell r="G198">
            <v>578.21</v>
          </cell>
          <cell r="H198">
            <v>106746.5</v>
          </cell>
          <cell r="I198">
            <v>112416.87</v>
          </cell>
          <cell r="J198">
            <v>1</v>
          </cell>
        </row>
        <row r="199">
          <cell r="A199" t="str">
            <v>36205BLF7</v>
          </cell>
          <cell r="B199" t="str">
            <v>36205BLF7</v>
          </cell>
          <cell r="C199">
            <v>6</v>
          </cell>
          <cell r="D199">
            <v>39948</v>
          </cell>
          <cell r="E199" t="str">
            <v>GNMA POOL# 385626</v>
          </cell>
          <cell r="F199">
            <v>104.42200099999999</v>
          </cell>
          <cell r="G199">
            <v>1654.97</v>
          </cell>
          <cell r="H199">
            <v>330994.02</v>
          </cell>
          <cell r="I199">
            <v>345630.58</v>
          </cell>
          <cell r="J199">
            <v>1</v>
          </cell>
        </row>
        <row r="200">
          <cell r="A200" t="str">
            <v>36205CF88</v>
          </cell>
          <cell r="B200" t="str">
            <v>36205CF88</v>
          </cell>
          <cell r="C200">
            <v>6.5</v>
          </cell>
          <cell r="D200">
            <v>39918</v>
          </cell>
          <cell r="E200" t="str">
            <v>GNMA POOL# 386391</v>
          </cell>
          <cell r="F200">
            <v>105.312005</v>
          </cell>
          <cell r="G200">
            <v>311.04000000000002</v>
          </cell>
          <cell r="H200">
            <v>57422.01</v>
          </cell>
          <cell r="I200">
            <v>60472.27</v>
          </cell>
          <cell r="J200">
            <v>1</v>
          </cell>
        </row>
        <row r="201">
          <cell r="A201" t="str">
            <v>36205EJ98</v>
          </cell>
          <cell r="B201" t="str">
            <v>36205EJ98</v>
          </cell>
          <cell r="C201">
            <v>6.5</v>
          </cell>
          <cell r="D201">
            <v>39887</v>
          </cell>
          <cell r="E201" t="str">
            <v>GNMA POOL# 388288</v>
          </cell>
          <cell r="F201">
            <v>105.311993</v>
          </cell>
          <cell r="G201">
            <v>361</v>
          </cell>
          <cell r="H201">
            <v>66646.929999999993</v>
          </cell>
          <cell r="I201">
            <v>70187.210000000006</v>
          </cell>
          <cell r="J201">
            <v>1</v>
          </cell>
        </row>
        <row r="202">
          <cell r="A202" t="str">
            <v>36205ENV4</v>
          </cell>
          <cell r="B202" t="str">
            <v>36205ENV4</v>
          </cell>
          <cell r="C202">
            <v>7</v>
          </cell>
          <cell r="D202">
            <v>45366</v>
          </cell>
          <cell r="E202" t="str">
            <v>GNMA POOL# 388404</v>
          </cell>
          <cell r="F202">
            <v>104.956087</v>
          </cell>
          <cell r="G202">
            <v>22.18</v>
          </cell>
          <cell r="H202">
            <v>3803</v>
          </cell>
          <cell r="I202">
            <v>3991.48</v>
          </cell>
          <cell r="J202">
            <v>1</v>
          </cell>
        </row>
        <row r="203">
          <cell r="A203" t="str">
            <v>36205FLD3</v>
          </cell>
          <cell r="B203" t="str">
            <v>36205FLD3</v>
          </cell>
          <cell r="C203">
            <v>6.5</v>
          </cell>
          <cell r="D203">
            <v>39887</v>
          </cell>
          <cell r="E203" t="str">
            <v>GNMA POOL# 389224</v>
          </cell>
          <cell r="F203">
            <v>105.311937</v>
          </cell>
          <cell r="G203">
            <v>41.12</v>
          </cell>
          <cell r="H203">
            <v>7590.64</v>
          </cell>
          <cell r="I203">
            <v>7993.85</v>
          </cell>
          <cell r="J203">
            <v>1</v>
          </cell>
        </row>
        <row r="204">
          <cell r="A204" t="str">
            <v>36205GVL2</v>
          </cell>
          <cell r="B204" t="str">
            <v>36205GVL2</v>
          </cell>
          <cell r="C204">
            <v>6.5</v>
          </cell>
          <cell r="D204">
            <v>39948</v>
          </cell>
          <cell r="E204" t="str">
            <v>GNMA POOL# 390419</v>
          </cell>
          <cell r="F204">
            <v>105.311998</v>
          </cell>
          <cell r="G204">
            <v>1048.06</v>
          </cell>
          <cell r="H204">
            <v>193488.21</v>
          </cell>
          <cell r="I204">
            <v>203766.3</v>
          </cell>
          <cell r="J204">
            <v>1</v>
          </cell>
        </row>
        <row r="205">
          <cell r="A205" t="str">
            <v>36205HEZ8</v>
          </cell>
          <cell r="B205" t="str">
            <v>36205HEZ8</v>
          </cell>
          <cell r="C205">
            <v>8</v>
          </cell>
          <cell r="D205">
            <v>40770</v>
          </cell>
          <cell r="E205" t="str">
            <v>GNMA POOL# 390852</v>
          </cell>
          <cell r="F205">
            <v>106.87</v>
          </cell>
          <cell r="G205">
            <v>1670.56</v>
          </cell>
          <cell r="H205">
            <v>250584.29</v>
          </cell>
          <cell r="I205">
            <v>267799.43</v>
          </cell>
          <cell r="J205">
            <v>1</v>
          </cell>
        </row>
        <row r="206">
          <cell r="A206" t="str">
            <v>36205JPA7</v>
          </cell>
          <cell r="B206" t="str">
            <v>36205JPA7</v>
          </cell>
          <cell r="C206">
            <v>7</v>
          </cell>
          <cell r="D206">
            <v>45397</v>
          </cell>
          <cell r="E206" t="str">
            <v>GNMA POOL# 392017</v>
          </cell>
          <cell r="F206">
            <v>104.956018</v>
          </cell>
          <cell r="G206">
            <v>142.36000000000001</v>
          </cell>
          <cell r="H206">
            <v>24404.47</v>
          </cell>
          <cell r="I206">
            <v>25613.96</v>
          </cell>
          <cell r="J206">
            <v>1</v>
          </cell>
        </row>
        <row r="207">
          <cell r="A207" t="str">
            <v>36205LPX2</v>
          </cell>
          <cell r="B207" t="str">
            <v>36205LPX2</v>
          </cell>
          <cell r="C207">
            <v>6</v>
          </cell>
          <cell r="D207">
            <v>40617</v>
          </cell>
          <cell r="E207" t="str">
            <v>GNMA POOL# 393838</v>
          </cell>
          <cell r="F207">
            <v>104.062001</v>
          </cell>
          <cell r="G207">
            <v>996.52</v>
          </cell>
          <cell r="H207">
            <v>199304.47</v>
          </cell>
          <cell r="I207">
            <v>207400.22</v>
          </cell>
          <cell r="J207">
            <v>1</v>
          </cell>
        </row>
        <row r="208">
          <cell r="A208" t="str">
            <v>36205M2X5</v>
          </cell>
          <cell r="B208" t="str">
            <v>36205M2X5</v>
          </cell>
          <cell r="C208">
            <v>6.5</v>
          </cell>
          <cell r="D208">
            <v>39979</v>
          </cell>
          <cell r="E208" t="str">
            <v>GNMA POOL# 395090</v>
          </cell>
          <cell r="F208">
            <v>105.312</v>
          </cell>
          <cell r="G208">
            <v>1158.24</v>
          </cell>
          <cell r="H208">
            <v>213829.05</v>
          </cell>
          <cell r="I208">
            <v>225187.65</v>
          </cell>
          <cell r="J208">
            <v>1</v>
          </cell>
        </row>
        <row r="209">
          <cell r="A209" t="str">
            <v>36205RW29</v>
          </cell>
          <cell r="B209" t="str">
            <v>36205RW29</v>
          </cell>
          <cell r="C209">
            <v>6</v>
          </cell>
          <cell r="D209">
            <v>40648</v>
          </cell>
          <cell r="E209" t="str">
            <v>GNMA POOL# 398565</v>
          </cell>
          <cell r="F209">
            <v>104.062</v>
          </cell>
          <cell r="G209">
            <v>7519.88</v>
          </cell>
          <cell r="H209">
            <v>1503975.61</v>
          </cell>
          <cell r="I209">
            <v>1565067.1</v>
          </cell>
          <cell r="J209">
            <v>1</v>
          </cell>
        </row>
        <row r="210">
          <cell r="A210" t="str">
            <v>36205SFB6</v>
          </cell>
          <cell r="B210" t="str">
            <v>36205SFB6</v>
          </cell>
          <cell r="C210">
            <v>8</v>
          </cell>
          <cell r="D210">
            <v>40862</v>
          </cell>
          <cell r="E210" t="str">
            <v>GNMA POOL# 398962</v>
          </cell>
          <cell r="F210">
            <v>106.87</v>
          </cell>
          <cell r="G210">
            <v>1897.5</v>
          </cell>
          <cell r="H210">
            <v>284625.48</v>
          </cell>
          <cell r="I210">
            <v>304179.25</v>
          </cell>
          <cell r="J210">
            <v>1</v>
          </cell>
        </row>
        <row r="211">
          <cell r="A211" t="str">
            <v>36205UN30</v>
          </cell>
          <cell r="B211" t="str">
            <v>36205UN30</v>
          </cell>
          <cell r="C211">
            <v>6.5</v>
          </cell>
          <cell r="D211">
            <v>39979</v>
          </cell>
          <cell r="E211" t="str">
            <v>GNMA POOL# 401010</v>
          </cell>
          <cell r="F211">
            <v>105.31200200000001</v>
          </cell>
          <cell r="G211">
            <v>989.74</v>
          </cell>
          <cell r="H211">
            <v>182721.52</v>
          </cell>
          <cell r="I211">
            <v>192427.69</v>
          </cell>
          <cell r="J211">
            <v>1</v>
          </cell>
        </row>
        <row r="212">
          <cell r="A212" t="str">
            <v>36206AE25</v>
          </cell>
          <cell r="B212" t="str">
            <v>36206AE25</v>
          </cell>
          <cell r="C212">
            <v>6</v>
          </cell>
          <cell r="D212">
            <v>40617</v>
          </cell>
          <cell r="E212" t="str">
            <v>GNMA POOL# 405253</v>
          </cell>
          <cell r="F212">
            <v>104.062001</v>
          </cell>
          <cell r="G212">
            <v>1325.35</v>
          </cell>
          <cell r="H212">
            <v>265069.37</v>
          </cell>
          <cell r="I212">
            <v>275836.49</v>
          </cell>
          <cell r="J212">
            <v>1</v>
          </cell>
        </row>
        <row r="213">
          <cell r="A213" t="str">
            <v>36206PTV2</v>
          </cell>
          <cell r="B213" t="str">
            <v>36206PTV2</v>
          </cell>
          <cell r="C213">
            <v>6</v>
          </cell>
          <cell r="D213">
            <v>40648</v>
          </cell>
          <cell r="E213" t="str">
            <v>GNMA POOL# 417364</v>
          </cell>
          <cell r="F213">
            <v>104.062001</v>
          </cell>
          <cell r="G213">
            <v>767.17</v>
          </cell>
          <cell r="H213">
            <v>153433.24</v>
          </cell>
          <cell r="I213">
            <v>159665.70000000001</v>
          </cell>
          <cell r="J213">
            <v>1</v>
          </cell>
        </row>
        <row r="214">
          <cell r="A214" t="str">
            <v>36206PV56</v>
          </cell>
          <cell r="B214" t="str">
            <v>36206PV56</v>
          </cell>
          <cell r="C214">
            <v>6</v>
          </cell>
          <cell r="D214">
            <v>40678</v>
          </cell>
          <cell r="E214" t="str">
            <v>GNMA POOL# 417436</v>
          </cell>
          <cell r="F214">
            <v>104.062001</v>
          </cell>
          <cell r="G214">
            <v>448.19</v>
          </cell>
          <cell r="H214">
            <v>89638.58</v>
          </cell>
          <cell r="I214">
            <v>93279.7</v>
          </cell>
          <cell r="J214">
            <v>1</v>
          </cell>
        </row>
        <row r="215">
          <cell r="A215" t="str">
            <v>36206PVK3</v>
          </cell>
          <cell r="B215" t="str">
            <v>36206PVK3</v>
          </cell>
          <cell r="C215">
            <v>6</v>
          </cell>
          <cell r="D215">
            <v>40678</v>
          </cell>
          <cell r="E215" t="str">
            <v>GNMA POOL# 417418</v>
          </cell>
          <cell r="F215">
            <v>104.062</v>
          </cell>
          <cell r="G215">
            <v>3845.78</v>
          </cell>
          <cell r="H215">
            <v>769155.33</v>
          </cell>
          <cell r="I215">
            <v>800398.42</v>
          </cell>
          <cell r="J215">
            <v>1</v>
          </cell>
        </row>
        <row r="216">
          <cell r="A216" t="str">
            <v>36206UNY1</v>
          </cell>
          <cell r="B216" t="str">
            <v>36206UNY1</v>
          </cell>
          <cell r="C216">
            <v>6</v>
          </cell>
          <cell r="D216">
            <v>40617</v>
          </cell>
          <cell r="E216" t="str">
            <v>GNMA POOL# 421707</v>
          </cell>
          <cell r="F216">
            <v>104.061998</v>
          </cell>
          <cell r="G216">
            <v>208.94</v>
          </cell>
          <cell r="H216">
            <v>41788.06</v>
          </cell>
          <cell r="I216">
            <v>43485.49</v>
          </cell>
          <cell r="J216">
            <v>1</v>
          </cell>
        </row>
        <row r="217">
          <cell r="A217" t="str">
            <v>36206XRE5</v>
          </cell>
          <cell r="B217" t="str">
            <v>36206XRE5</v>
          </cell>
          <cell r="C217">
            <v>6</v>
          </cell>
          <cell r="D217">
            <v>40678</v>
          </cell>
          <cell r="E217" t="str">
            <v>GNMA POOL# 424485</v>
          </cell>
          <cell r="F217">
            <v>104.061999</v>
          </cell>
          <cell r="G217">
            <v>80.09</v>
          </cell>
          <cell r="H217">
            <v>16018.22</v>
          </cell>
          <cell r="I217">
            <v>16668.88</v>
          </cell>
          <cell r="J217">
            <v>1</v>
          </cell>
        </row>
        <row r="218">
          <cell r="A218" t="str">
            <v>36207BHW3</v>
          </cell>
          <cell r="B218" t="str">
            <v>36207BHW3</v>
          </cell>
          <cell r="C218">
            <v>8</v>
          </cell>
          <cell r="D218">
            <v>40892</v>
          </cell>
          <cell r="E218" t="str">
            <v>GNMA POOL# 426945</v>
          </cell>
          <cell r="F218">
            <v>106.87</v>
          </cell>
          <cell r="G218">
            <v>1882.67</v>
          </cell>
          <cell r="H218">
            <v>282401</v>
          </cell>
          <cell r="I218">
            <v>301801.95</v>
          </cell>
          <cell r="J218">
            <v>1</v>
          </cell>
        </row>
        <row r="219">
          <cell r="A219" t="str">
            <v>36207BY46</v>
          </cell>
          <cell r="B219" t="str">
            <v>36207BY46</v>
          </cell>
          <cell r="C219">
            <v>6</v>
          </cell>
          <cell r="D219">
            <v>40648</v>
          </cell>
          <cell r="E219" t="str">
            <v>GNMA POOL# 427431</v>
          </cell>
          <cell r="F219">
            <v>104.061999</v>
          </cell>
          <cell r="G219">
            <v>824.63</v>
          </cell>
          <cell r="H219">
            <v>164926.67000000001</v>
          </cell>
          <cell r="I219">
            <v>171625.99</v>
          </cell>
          <cell r="J219">
            <v>1</v>
          </cell>
        </row>
        <row r="220">
          <cell r="A220" t="str">
            <v>36207C3N6</v>
          </cell>
          <cell r="B220" t="str">
            <v>36207C3N6</v>
          </cell>
          <cell r="C220">
            <v>6</v>
          </cell>
          <cell r="D220">
            <v>40648</v>
          </cell>
          <cell r="E220" t="str">
            <v>GNMA POOL# 428405</v>
          </cell>
          <cell r="F220">
            <v>104.062003</v>
          </cell>
          <cell r="G220">
            <v>700.06</v>
          </cell>
          <cell r="H220">
            <v>140011.72</v>
          </cell>
          <cell r="I220">
            <v>145699</v>
          </cell>
          <cell r="J220">
            <v>1</v>
          </cell>
        </row>
        <row r="221">
          <cell r="A221" t="str">
            <v>36207DN93</v>
          </cell>
          <cell r="B221" t="str">
            <v>36207DN93</v>
          </cell>
          <cell r="C221">
            <v>6</v>
          </cell>
          <cell r="D221">
            <v>40954</v>
          </cell>
          <cell r="E221" t="str">
            <v>GNMA POOL# 428916</v>
          </cell>
          <cell r="F221">
            <v>104.062011</v>
          </cell>
          <cell r="G221">
            <v>130.47</v>
          </cell>
          <cell r="H221">
            <v>26093.48</v>
          </cell>
          <cell r="I221">
            <v>27153.4</v>
          </cell>
          <cell r="J221">
            <v>1</v>
          </cell>
        </row>
        <row r="222">
          <cell r="A222" t="str">
            <v>36207DNU6</v>
          </cell>
          <cell r="B222" t="str">
            <v>36207DNU6</v>
          </cell>
          <cell r="C222">
            <v>6</v>
          </cell>
          <cell r="D222">
            <v>40739</v>
          </cell>
          <cell r="E222" t="str">
            <v>GNMA POOL# 428903</v>
          </cell>
          <cell r="F222">
            <v>104.062</v>
          </cell>
          <cell r="G222">
            <v>833.67</v>
          </cell>
          <cell r="H222">
            <v>166734.87</v>
          </cell>
          <cell r="I222">
            <v>173507.64</v>
          </cell>
          <cell r="J222">
            <v>1</v>
          </cell>
        </row>
        <row r="223">
          <cell r="A223" t="str">
            <v>36207E7J7</v>
          </cell>
          <cell r="B223" t="str">
            <v>36207E7J7</v>
          </cell>
          <cell r="C223">
            <v>6</v>
          </cell>
          <cell r="D223">
            <v>40648</v>
          </cell>
          <cell r="E223" t="str">
            <v>GNMA POOL# 430297</v>
          </cell>
          <cell r="F223">
            <v>104.061998</v>
          </cell>
          <cell r="G223">
            <v>994.26</v>
          </cell>
          <cell r="H223">
            <v>198851.4</v>
          </cell>
          <cell r="I223">
            <v>206928.74</v>
          </cell>
          <cell r="J223">
            <v>1</v>
          </cell>
        </row>
        <row r="224">
          <cell r="A224" t="str">
            <v>36207GLS6</v>
          </cell>
          <cell r="B224" t="str">
            <v>36207GLS6</v>
          </cell>
          <cell r="C224">
            <v>8</v>
          </cell>
          <cell r="D224">
            <v>40831</v>
          </cell>
          <cell r="E224" t="str">
            <v>GNMA POOL# 431537</v>
          </cell>
          <cell r="F224">
            <v>106.87</v>
          </cell>
          <cell r="G224">
            <v>2541.17</v>
          </cell>
          <cell r="H224">
            <v>381174.83</v>
          </cell>
          <cell r="I224">
            <v>407361.54</v>
          </cell>
          <cell r="J224">
            <v>1</v>
          </cell>
        </row>
        <row r="225">
          <cell r="A225" t="str">
            <v>36207GML0</v>
          </cell>
          <cell r="B225" t="str">
            <v>36207GML0</v>
          </cell>
          <cell r="C225">
            <v>8</v>
          </cell>
          <cell r="D225">
            <v>40862</v>
          </cell>
          <cell r="E225" t="str">
            <v>GNMA POOL# 431563</v>
          </cell>
          <cell r="F225">
            <v>106.87</v>
          </cell>
          <cell r="G225">
            <v>3941.96</v>
          </cell>
          <cell r="H225">
            <v>591294.04</v>
          </cell>
          <cell r="I225">
            <v>631915.93999999994</v>
          </cell>
          <cell r="J225">
            <v>1</v>
          </cell>
        </row>
        <row r="226">
          <cell r="A226" t="str">
            <v>36207M3Z7</v>
          </cell>
          <cell r="B226" t="str">
            <v>36207M3Z7</v>
          </cell>
          <cell r="C226">
            <v>8</v>
          </cell>
          <cell r="D226">
            <v>40862</v>
          </cell>
          <cell r="E226" t="str">
            <v>GNMA POOL# 436516</v>
          </cell>
          <cell r="F226">
            <v>106.870003</v>
          </cell>
          <cell r="G226">
            <v>1170.3900000000001</v>
          </cell>
          <cell r="H226">
            <v>175558.88</v>
          </cell>
          <cell r="I226">
            <v>187619.78</v>
          </cell>
          <cell r="J226">
            <v>1</v>
          </cell>
        </row>
        <row r="227">
          <cell r="A227" t="str">
            <v>36207NR97</v>
          </cell>
          <cell r="B227" t="str">
            <v>36207NR97</v>
          </cell>
          <cell r="C227">
            <v>8</v>
          </cell>
          <cell r="D227">
            <v>40892</v>
          </cell>
          <cell r="E227" t="str">
            <v>GNMA POOL# 437112</v>
          </cell>
          <cell r="F227">
            <v>106.870001</v>
          </cell>
          <cell r="G227">
            <v>2542.9699999999998</v>
          </cell>
          <cell r="H227">
            <v>381444.8</v>
          </cell>
          <cell r="I227">
            <v>407650.06</v>
          </cell>
          <cell r="J227">
            <v>1</v>
          </cell>
        </row>
        <row r="228">
          <cell r="A228" t="str">
            <v>36207NRU0</v>
          </cell>
          <cell r="B228" t="str">
            <v>36207NRU0</v>
          </cell>
          <cell r="C228">
            <v>8</v>
          </cell>
          <cell r="D228">
            <v>40862</v>
          </cell>
          <cell r="E228" t="str">
            <v>GNMA POOL# 437099</v>
          </cell>
          <cell r="F228">
            <v>106.87</v>
          </cell>
          <cell r="G228">
            <v>3397.32</v>
          </cell>
          <cell r="H228">
            <v>509598.14</v>
          </cell>
          <cell r="I228">
            <v>544607.53</v>
          </cell>
          <cell r="J228">
            <v>1</v>
          </cell>
        </row>
        <row r="229">
          <cell r="A229" t="str">
            <v>36207UBZ0</v>
          </cell>
          <cell r="B229" t="str">
            <v>36207UBZ0</v>
          </cell>
          <cell r="C229">
            <v>8</v>
          </cell>
          <cell r="D229">
            <v>40831</v>
          </cell>
          <cell r="E229" t="str">
            <v>GNMA POOL# 442056</v>
          </cell>
          <cell r="F229">
            <v>106.869998</v>
          </cell>
          <cell r="G229">
            <v>1442.44</v>
          </cell>
          <cell r="H229">
            <v>216365.7</v>
          </cell>
          <cell r="I229">
            <v>231230.02</v>
          </cell>
          <cell r="J229">
            <v>1</v>
          </cell>
        </row>
        <row r="230">
          <cell r="A230" t="str">
            <v>36207UFJ2</v>
          </cell>
          <cell r="B230" t="str">
            <v>36207UFJ2</v>
          </cell>
          <cell r="C230">
            <v>8</v>
          </cell>
          <cell r="D230">
            <v>40892</v>
          </cell>
          <cell r="E230" t="str">
            <v>GNMA POOL# 442169</v>
          </cell>
          <cell r="F230">
            <v>106.87</v>
          </cell>
          <cell r="G230">
            <v>1671.03</v>
          </cell>
          <cell r="H230">
            <v>250655.04</v>
          </cell>
          <cell r="I230">
            <v>267875.03999999998</v>
          </cell>
          <cell r="J230">
            <v>1</v>
          </cell>
        </row>
        <row r="231">
          <cell r="A231" t="str">
            <v>36209L4R4</v>
          </cell>
          <cell r="B231" t="str">
            <v>36209L4R4</v>
          </cell>
          <cell r="C231">
            <v>7</v>
          </cell>
          <cell r="D231">
            <v>47710</v>
          </cell>
          <cell r="E231" t="str">
            <v>GNMA POOL# 475232</v>
          </cell>
          <cell r="F231">
            <v>104.49</v>
          </cell>
          <cell r="G231">
            <v>27641.5</v>
          </cell>
          <cell r="H231">
            <v>4738543.18</v>
          </cell>
          <cell r="I231">
            <v>4951303.7699999996</v>
          </cell>
          <cell r="J231">
            <v>1</v>
          </cell>
        </row>
        <row r="232">
          <cell r="A232" t="str">
            <v>36209RZW6</v>
          </cell>
          <cell r="B232" t="str">
            <v>36209RZW6</v>
          </cell>
          <cell r="C232">
            <v>8</v>
          </cell>
          <cell r="D232">
            <v>42292</v>
          </cell>
          <cell r="E232" t="str">
            <v>GNMA POOL# 479657</v>
          </cell>
          <cell r="F232">
            <v>106.746002</v>
          </cell>
          <cell r="G232">
            <v>831.5</v>
          </cell>
          <cell r="H232">
            <v>124724.68</v>
          </cell>
          <cell r="I232">
            <v>133138.60999999999</v>
          </cell>
          <cell r="J232">
            <v>1</v>
          </cell>
        </row>
        <row r="233">
          <cell r="A233" t="str">
            <v>36210GE91</v>
          </cell>
          <cell r="B233" t="str">
            <v>36210GE91</v>
          </cell>
          <cell r="C233">
            <v>8</v>
          </cell>
          <cell r="D233">
            <v>41927</v>
          </cell>
          <cell r="E233" t="str">
            <v>GNMA POOL# 491660</v>
          </cell>
          <cell r="F233">
            <v>106.315</v>
          </cell>
          <cell r="G233">
            <v>5308.27</v>
          </cell>
          <cell r="H233">
            <v>796240.83</v>
          </cell>
          <cell r="I233">
            <v>846523.44</v>
          </cell>
          <cell r="J233">
            <v>1</v>
          </cell>
        </row>
        <row r="234">
          <cell r="A234" t="str">
            <v>36211FMN2</v>
          </cell>
          <cell r="B234" t="str">
            <v>36211FMN2</v>
          </cell>
          <cell r="C234">
            <v>8</v>
          </cell>
          <cell r="D234">
            <v>42262</v>
          </cell>
          <cell r="E234" t="str">
            <v>GNMA POOL# 511665</v>
          </cell>
          <cell r="F234">
            <v>106.746</v>
          </cell>
          <cell r="G234">
            <v>4694.18</v>
          </cell>
          <cell r="H234">
            <v>704126.89</v>
          </cell>
          <cell r="I234">
            <v>751627.29</v>
          </cell>
          <cell r="J234">
            <v>1</v>
          </cell>
        </row>
        <row r="235">
          <cell r="A235" t="str">
            <v>36211KHA5</v>
          </cell>
          <cell r="B235" t="str">
            <v>36211KHA5</v>
          </cell>
          <cell r="C235">
            <v>8</v>
          </cell>
          <cell r="D235">
            <v>42292</v>
          </cell>
          <cell r="E235" t="str">
            <v>GNMA POOL# 515125</v>
          </cell>
          <cell r="F235">
            <v>106.746</v>
          </cell>
          <cell r="G235">
            <v>4487.3599999999997</v>
          </cell>
          <cell r="H235">
            <v>673104.09</v>
          </cell>
          <cell r="I235">
            <v>718511.69</v>
          </cell>
          <cell r="J235">
            <v>1</v>
          </cell>
        </row>
        <row r="236">
          <cell r="A236" t="str">
            <v>36211KU28</v>
          </cell>
          <cell r="B236" t="str">
            <v>36211KU28</v>
          </cell>
          <cell r="C236">
            <v>8.5</v>
          </cell>
          <cell r="D236">
            <v>47771</v>
          </cell>
          <cell r="E236" t="str">
            <v>GNMA POOL# 515501</v>
          </cell>
          <cell r="F236">
            <v>108.625001</v>
          </cell>
          <cell r="G236">
            <v>3203.28</v>
          </cell>
          <cell r="H236">
            <v>452227.77</v>
          </cell>
          <cell r="I236">
            <v>491232.42</v>
          </cell>
          <cell r="J236">
            <v>1</v>
          </cell>
        </row>
        <row r="237">
          <cell r="A237" t="str">
            <v>36211KVU5</v>
          </cell>
          <cell r="B237" t="str">
            <v>36211KVU5</v>
          </cell>
          <cell r="C237">
            <v>8.5</v>
          </cell>
          <cell r="D237">
            <v>47802</v>
          </cell>
          <cell r="E237" t="str">
            <v>GNMA POOL# 515527</v>
          </cell>
          <cell r="F237">
            <v>107.807</v>
          </cell>
          <cell r="G237">
            <v>12256.07</v>
          </cell>
          <cell r="H237">
            <v>1730268.93</v>
          </cell>
          <cell r="I237">
            <v>1865351.03</v>
          </cell>
          <cell r="J237">
            <v>1</v>
          </cell>
        </row>
        <row r="238">
          <cell r="A238" t="str">
            <v>36211KVV3</v>
          </cell>
          <cell r="B238" t="str">
            <v>36211KVV3</v>
          </cell>
          <cell r="C238">
            <v>8.5</v>
          </cell>
          <cell r="D238">
            <v>47802</v>
          </cell>
          <cell r="E238" t="str">
            <v>GNMA POOL# 515528</v>
          </cell>
          <cell r="F238">
            <v>107.807</v>
          </cell>
          <cell r="G238">
            <v>11443.38</v>
          </cell>
          <cell r="H238">
            <v>1615535.73</v>
          </cell>
          <cell r="I238">
            <v>1741660.6</v>
          </cell>
          <cell r="J238">
            <v>1</v>
          </cell>
        </row>
        <row r="239">
          <cell r="A239" t="str">
            <v>36211P6X6</v>
          </cell>
          <cell r="B239" t="str">
            <v>36211P6X6</v>
          </cell>
          <cell r="C239">
            <v>8</v>
          </cell>
          <cell r="D239">
            <v>42050</v>
          </cell>
          <cell r="E239" t="str">
            <v>GNMA POOL# 519386</v>
          </cell>
          <cell r="F239">
            <v>106.31499700000001</v>
          </cell>
          <cell r="G239">
            <v>473.53</v>
          </cell>
          <cell r="H239">
            <v>71029.33</v>
          </cell>
          <cell r="I239">
            <v>75514.83</v>
          </cell>
          <cell r="J239">
            <v>1</v>
          </cell>
        </row>
        <row r="240">
          <cell r="A240" t="str">
            <v>36211QA50</v>
          </cell>
          <cell r="B240" t="str">
            <v>36211QA50</v>
          </cell>
          <cell r="C240">
            <v>8</v>
          </cell>
          <cell r="D240">
            <v>42200</v>
          </cell>
          <cell r="E240" t="str">
            <v>GNMA POOL# 519428</v>
          </cell>
          <cell r="F240">
            <v>106.745999</v>
          </cell>
          <cell r="G240">
            <v>3146.86</v>
          </cell>
          <cell r="H240">
            <v>472028.53</v>
          </cell>
          <cell r="I240">
            <v>503871.57</v>
          </cell>
          <cell r="J240">
            <v>1</v>
          </cell>
        </row>
        <row r="241">
          <cell r="A241" t="str">
            <v>36211RR27</v>
          </cell>
          <cell r="B241" t="str">
            <v>36211RR27</v>
          </cell>
          <cell r="C241">
            <v>8</v>
          </cell>
          <cell r="D241">
            <v>42231</v>
          </cell>
          <cell r="E241" t="str">
            <v>GNMA POOL# 520805</v>
          </cell>
          <cell r="F241">
            <v>106.745998</v>
          </cell>
          <cell r="G241">
            <v>1373.13</v>
          </cell>
          <cell r="H241">
            <v>205969.96</v>
          </cell>
          <cell r="I241">
            <v>219864.69</v>
          </cell>
          <cell r="J241">
            <v>1</v>
          </cell>
        </row>
        <row r="242">
          <cell r="A242" t="str">
            <v>36211RRZ4</v>
          </cell>
          <cell r="B242" t="str">
            <v>36211RRZ4</v>
          </cell>
          <cell r="C242">
            <v>8</v>
          </cell>
          <cell r="D242">
            <v>42231</v>
          </cell>
          <cell r="E242" t="str">
            <v>GNMA POOL# 520804</v>
          </cell>
          <cell r="F242">
            <v>106.746</v>
          </cell>
          <cell r="G242">
            <v>5395.25</v>
          </cell>
          <cell r="H242">
            <v>809287.61</v>
          </cell>
          <cell r="I242">
            <v>863882.15</v>
          </cell>
          <cell r="J242">
            <v>1</v>
          </cell>
        </row>
        <row r="243">
          <cell r="A243" t="str">
            <v>36211SMY0</v>
          </cell>
          <cell r="B243" t="str">
            <v>36211SMY0</v>
          </cell>
          <cell r="C243">
            <v>8</v>
          </cell>
          <cell r="D243">
            <v>41958</v>
          </cell>
          <cell r="E243" t="str">
            <v>GNMA POOL# 521575</v>
          </cell>
          <cell r="F243">
            <v>106.315</v>
          </cell>
          <cell r="G243">
            <v>3769.6</v>
          </cell>
          <cell r="H243">
            <v>565440.06000000006</v>
          </cell>
          <cell r="I243">
            <v>601147.6</v>
          </cell>
          <cell r="J243">
            <v>1</v>
          </cell>
        </row>
        <row r="244">
          <cell r="A244" t="str">
            <v>36211XW36</v>
          </cell>
          <cell r="B244" t="str">
            <v>36211XW36</v>
          </cell>
          <cell r="C244">
            <v>8</v>
          </cell>
          <cell r="D244">
            <v>42200</v>
          </cell>
          <cell r="E244" t="str">
            <v>GNMA POOL# 526366</v>
          </cell>
          <cell r="F244">
            <v>106.314999</v>
          </cell>
          <cell r="G244">
            <v>2671.67</v>
          </cell>
          <cell r="H244">
            <v>400750.83</v>
          </cell>
          <cell r="I244">
            <v>426058.23999999999</v>
          </cell>
          <cell r="J244">
            <v>1</v>
          </cell>
        </row>
        <row r="245">
          <cell r="A245" t="str">
            <v>36211YXD1</v>
          </cell>
          <cell r="B245" t="str">
            <v>36211YXD1</v>
          </cell>
          <cell r="C245">
            <v>8</v>
          </cell>
          <cell r="D245">
            <v>42231</v>
          </cell>
          <cell r="E245" t="str">
            <v>GNMA POOL# 527276</v>
          </cell>
          <cell r="F245">
            <v>106.745999</v>
          </cell>
          <cell r="G245">
            <v>2165.64</v>
          </cell>
          <cell r="H245">
            <v>324846.34000000003</v>
          </cell>
          <cell r="I245">
            <v>346760.47</v>
          </cell>
          <cell r="J245">
            <v>1</v>
          </cell>
        </row>
        <row r="246">
          <cell r="A246" t="str">
            <v>36212C5J6</v>
          </cell>
          <cell r="B246" t="str">
            <v>36212C5J6</v>
          </cell>
          <cell r="C246">
            <v>8</v>
          </cell>
          <cell r="D246">
            <v>42292</v>
          </cell>
          <cell r="E246" t="str">
            <v>GNMA POOL# 530149</v>
          </cell>
          <cell r="F246">
            <v>106.746</v>
          </cell>
          <cell r="G246">
            <v>3694.03</v>
          </cell>
          <cell r="H246">
            <v>554104.1</v>
          </cell>
          <cell r="I246">
            <v>591483.96</v>
          </cell>
          <cell r="J246">
            <v>1</v>
          </cell>
        </row>
        <row r="247">
          <cell r="A247" t="str">
            <v>36212ECY1</v>
          </cell>
          <cell r="B247" t="str">
            <v>36212ECY1</v>
          </cell>
          <cell r="C247">
            <v>8</v>
          </cell>
          <cell r="D247">
            <v>42170</v>
          </cell>
          <cell r="E247" t="str">
            <v>GNMA POOL# 531187</v>
          </cell>
          <cell r="F247">
            <v>106.746</v>
          </cell>
          <cell r="G247">
            <v>5175.9399999999996</v>
          </cell>
          <cell r="H247">
            <v>776391.62</v>
          </cell>
          <cell r="I247">
            <v>828767</v>
          </cell>
          <cell r="J247">
            <v>1</v>
          </cell>
        </row>
        <row r="248">
          <cell r="A248" t="str">
            <v>36212EGP6</v>
          </cell>
          <cell r="B248" t="str">
            <v>36212EGP6</v>
          </cell>
          <cell r="C248">
            <v>8.5</v>
          </cell>
          <cell r="D248">
            <v>47710</v>
          </cell>
          <cell r="E248" t="str">
            <v>GNMA POOL# 531306</v>
          </cell>
          <cell r="F248">
            <v>107.806995</v>
          </cell>
          <cell r="G248">
            <v>617.03</v>
          </cell>
          <cell r="H248">
            <v>87109.7</v>
          </cell>
          <cell r="I248">
            <v>93910.35</v>
          </cell>
          <cell r="J248">
            <v>1</v>
          </cell>
        </row>
        <row r="249">
          <cell r="A249" t="str">
            <v>36212KAP8</v>
          </cell>
          <cell r="B249" t="str">
            <v>36212KAP8</v>
          </cell>
          <cell r="C249">
            <v>8</v>
          </cell>
          <cell r="D249">
            <v>42323</v>
          </cell>
          <cell r="E249" t="str">
            <v>GNMA POOL# 535614</v>
          </cell>
          <cell r="F249">
            <v>106.746</v>
          </cell>
          <cell r="G249">
            <v>3349.89</v>
          </cell>
          <cell r="H249">
            <v>502482.99</v>
          </cell>
          <cell r="I249">
            <v>536380.49</v>
          </cell>
          <cell r="J249">
            <v>1</v>
          </cell>
        </row>
        <row r="250">
          <cell r="A250" t="str">
            <v>362165LD2</v>
          </cell>
          <cell r="B250" t="str">
            <v>362165LD2</v>
          </cell>
          <cell r="C250">
            <v>7</v>
          </cell>
          <cell r="D250">
            <v>39493</v>
          </cell>
          <cell r="E250" t="str">
            <v>GNMA POOL# 184024</v>
          </cell>
          <cell r="F250">
            <v>107.12500199999999</v>
          </cell>
          <cell r="G250">
            <v>934.95</v>
          </cell>
          <cell r="H250">
            <v>160277.99</v>
          </cell>
          <cell r="I250">
            <v>171697.8</v>
          </cell>
          <cell r="J250">
            <v>1</v>
          </cell>
        </row>
        <row r="251">
          <cell r="A251" t="str">
            <v>36216YNX3</v>
          </cell>
          <cell r="B251" t="str">
            <v>36216YNX3</v>
          </cell>
          <cell r="C251">
            <v>7.5</v>
          </cell>
          <cell r="D251">
            <v>39309</v>
          </cell>
          <cell r="E251" t="str">
            <v>GNMA POOL# 178706</v>
          </cell>
          <cell r="F251">
            <v>107.409982</v>
          </cell>
          <cell r="G251">
            <v>118.96</v>
          </cell>
          <cell r="H251">
            <v>19033.11</v>
          </cell>
          <cell r="I251">
            <v>20443.46</v>
          </cell>
          <cell r="J251">
            <v>1</v>
          </cell>
        </row>
        <row r="252">
          <cell r="A252" t="str">
            <v>36217HJY2</v>
          </cell>
          <cell r="B252" t="str">
            <v>36217HJY2</v>
          </cell>
          <cell r="C252">
            <v>7</v>
          </cell>
          <cell r="D252">
            <v>39583</v>
          </cell>
          <cell r="E252" t="str">
            <v>GNMA POOL# 193879</v>
          </cell>
          <cell r="F252">
            <v>107.138002</v>
          </cell>
          <cell r="G252">
            <v>602.14</v>
          </cell>
          <cell r="H252">
            <v>103224.13</v>
          </cell>
          <cell r="I252">
            <v>110592.27</v>
          </cell>
          <cell r="J252">
            <v>1</v>
          </cell>
        </row>
        <row r="253">
          <cell r="A253" t="str">
            <v>36217U6J0</v>
          </cell>
          <cell r="B253" t="str">
            <v>36217U6J0</v>
          </cell>
          <cell r="C253">
            <v>7</v>
          </cell>
          <cell r="D253">
            <v>39370</v>
          </cell>
          <cell r="E253" t="str">
            <v>GNMA POOL# 204373</v>
          </cell>
          <cell r="F253">
            <v>107.12499699999999</v>
          </cell>
          <cell r="G253">
            <v>332.96</v>
          </cell>
          <cell r="H253">
            <v>57079.18</v>
          </cell>
          <cell r="I253">
            <v>61146.07</v>
          </cell>
          <cell r="J253">
            <v>1</v>
          </cell>
        </row>
        <row r="254">
          <cell r="A254" t="str">
            <v>36217YL89</v>
          </cell>
          <cell r="B254" t="str">
            <v>36217YL89</v>
          </cell>
          <cell r="C254">
            <v>7</v>
          </cell>
          <cell r="D254">
            <v>39583</v>
          </cell>
          <cell r="E254" t="str">
            <v>GNMA POOL# 207451</v>
          </cell>
          <cell r="F254">
            <v>107.138002</v>
          </cell>
          <cell r="G254">
            <v>1298.32</v>
          </cell>
          <cell r="H254">
            <v>222569.42</v>
          </cell>
          <cell r="I254">
            <v>238456.43</v>
          </cell>
          <cell r="J254">
            <v>1</v>
          </cell>
        </row>
        <row r="255">
          <cell r="A255" t="str">
            <v>36218KTH0</v>
          </cell>
          <cell r="B255" t="str">
            <v>36218KTH0</v>
          </cell>
          <cell r="C255">
            <v>7.5</v>
          </cell>
          <cell r="D255">
            <v>39462</v>
          </cell>
          <cell r="E255" t="str">
            <v>GNMA POOL# 224752</v>
          </cell>
          <cell r="F255">
            <v>107.41</v>
          </cell>
          <cell r="G255">
            <v>184.73</v>
          </cell>
          <cell r="H255">
            <v>29557.22</v>
          </cell>
          <cell r="I255">
            <v>31747.41</v>
          </cell>
          <cell r="J255">
            <v>1</v>
          </cell>
        </row>
        <row r="256">
          <cell r="A256" t="str">
            <v>36218KVK0</v>
          </cell>
          <cell r="B256" t="str">
            <v>36218KVK0</v>
          </cell>
          <cell r="C256">
            <v>7.5</v>
          </cell>
          <cell r="D256">
            <v>39553</v>
          </cell>
          <cell r="E256" t="str">
            <v>GNMA POOL# 224818</v>
          </cell>
          <cell r="F256">
            <v>107.432999</v>
          </cell>
          <cell r="G256">
            <v>991.59</v>
          </cell>
          <cell r="H256">
            <v>158654.79999999999</v>
          </cell>
          <cell r="I256">
            <v>170447.61</v>
          </cell>
          <cell r="J256">
            <v>1</v>
          </cell>
        </row>
        <row r="257">
          <cell r="A257" t="str">
            <v>36218KVQ7</v>
          </cell>
          <cell r="B257" t="str">
            <v>36218KVQ7</v>
          </cell>
          <cell r="C257">
            <v>8</v>
          </cell>
          <cell r="D257">
            <v>39553</v>
          </cell>
          <cell r="E257" t="str">
            <v>GNMA POOL# 224823</v>
          </cell>
          <cell r="F257">
            <v>107.07901699999999</v>
          </cell>
          <cell r="G257">
            <v>26.93</v>
          </cell>
          <cell r="H257">
            <v>4040.25</v>
          </cell>
          <cell r="I257">
            <v>4326.26</v>
          </cell>
          <cell r="J257">
            <v>1</v>
          </cell>
        </row>
        <row r="258">
          <cell r="A258" t="str">
            <v>362194MX7</v>
          </cell>
          <cell r="B258" t="str">
            <v>362194MX7</v>
          </cell>
          <cell r="C258">
            <v>7</v>
          </cell>
          <cell r="D258">
            <v>39614</v>
          </cell>
          <cell r="E258" t="str">
            <v>GNMA POOL# 266874</v>
          </cell>
          <cell r="F258">
            <v>107.13799899999999</v>
          </cell>
          <cell r="G258">
            <v>1363.83</v>
          </cell>
          <cell r="H258">
            <v>233799</v>
          </cell>
          <cell r="I258">
            <v>250487.57</v>
          </cell>
          <cell r="J258">
            <v>1</v>
          </cell>
        </row>
        <row r="259">
          <cell r="A259" t="str">
            <v>362194NP3</v>
          </cell>
          <cell r="B259" t="str">
            <v>362194NP3</v>
          </cell>
          <cell r="C259">
            <v>7</v>
          </cell>
          <cell r="D259">
            <v>45092</v>
          </cell>
          <cell r="E259" t="str">
            <v>GNMA POOL# 266898</v>
          </cell>
          <cell r="F259">
            <v>104.955</v>
          </cell>
          <cell r="G259">
            <v>4346</v>
          </cell>
          <cell r="H259">
            <v>745028.88</v>
          </cell>
          <cell r="I259">
            <v>781945.06</v>
          </cell>
          <cell r="J259">
            <v>1</v>
          </cell>
        </row>
        <row r="260">
          <cell r="A260" t="str">
            <v>36219LE67</v>
          </cell>
          <cell r="B260" t="str">
            <v>36219LE67</v>
          </cell>
          <cell r="C260">
            <v>8</v>
          </cell>
          <cell r="D260">
            <v>38883</v>
          </cell>
          <cell r="E260" t="str">
            <v>GNMA POOL# 252257</v>
          </cell>
          <cell r="F260">
            <v>105.69005300000001</v>
          </cell>
          <cell r="G260">
            <v>56.21</v>
          </cell>
          <cell r="H260">
            <v>8431.3799999999992</v>
          </cell>
          <cell r="I260">
            <v>8911.1299999999992</v>
          </cell>
          <cell r="J260">
            <v>1</v>
          </cell>
        </row>
        <row r="261">
          <cell r="A261" t="str">
            <v>36219SH77</v>
          </cell>
          <cell r="B261" t="str">
            <v>36219SH77</v>
          </cell>
          <cell r="C261">
            <v>7.5</v>
          </cell>
          <cell r="D261">
            <v>39553</v>
          </cell>
          <cell r="E261" t="str">
            <v>GNMA POOL# 257754</v>
          </cell>
          <cell r="F261">
            <v>107.432996</v>
          </cell>
          <cell r="G261">
            <v>129.62</v>
          </cell>
          <cell r="H261">
            <v>20739.82</v>
          </cell>
          <cell r="I261">
            <v>22281.41</v>
          </cell>
          <cell r="J261">
            <v>1</v>
          </cell>
        </row>
        <row r="262">
          <cell r="A262" t="str">
            <v>3622032M2</v>
          </cell>
          <cell r="B262" t="str">
            <v>3622032M2</v>
          </cell>
          <cell r="C262">
            <v>8</v>
          </cell>
          <cell r="D262">
            <v>38913</v>
          </cell>
          <cell r="E262" t="str">
            <v>GNMA POOL# 296080</v>
          </cell>
          <cell r="F262">
            <v>105.689969</v>
          </cell>
          <cell r="G262">
            <v>16.899999999999999</v>
          </cell>
          <cell r="H262">
            <v>2534.46</v>
          </cell>
          <cell r="I262">
            <v>2678.67</v>
          </cell>
          <cell r="J262">
            <v>1</v>
          </cell>
        </row>
        <row r="263">
          <cell r="A263" t="str">
            <v>3622047A1</v>
          </cell>
          <cell r="B263" t="str">
            <v>3622047A1</v>
          </cell>
          <cell r="C263">
            <v>7.5</v>
          </cell>
          <cell r="D263">
            <v>39248</v>
          </cell>
          <cell r="E263" t="str">
            <v>GNMA POOL# 297089</v>
          </cell>
          <cell r="F263">
            <v>107.41</v>
          </cell>
          <cell r="G263">
            <v>65.349999999999994</v>
          </cell>
          <cell r="H263">
            <v>10455.6</v>
          </cell>
          <cell r="I263">
            <v>11230.36</v>
          </cell>
          <cell r="J263">
            <v>1</v>
          </cell>
        </row>
        <row r="264">
          <cell r="A264" t="str">
            <v>362205JT4</v>
          </cell>
          <cell r="B264" t="str">
            <v>362205JT4</v>
          </cell>
          <cell r="C264">
            <v>7.5</v>
          </cell>
          <cell r="D264">
            <v>39522</v>
          </cell>
          <cell r="E264" t="str">
            <v>GNMA POOL# 297374</v>
          </cell>
          <cell r="F264">
            <v>107.433001</v>
          </cell>
          <cell r="G264">
            <v>2099.0300000000002</v>
          </cell>
          <cell r="H264">
            <v>335845.12</v>
          </cell>
          <cell r="I264">
            <v>360808.49</v>
          </cell>
          <cell r="J264">
            <v>1</v>
          </cell>
        </row>
        <row r="265">
          <cell r="A265" t="str">
            <v>362205JU1</v>
          </cell>
          <cell r="B265" t="str">
            <v>362205JU1</v>
          </cell>
          <cell r="C265">
            <v>8</v>
          </cell>
          <cell r="D265">
            <v>39522</v>
          </cell>
          <cell r="E265" t="str">
            <v>GNMA POOL# 297375</v>
          </cell>
          <cell r="F265">
            <v>107.078993</v>
          </cell>
          <cell r="G265">
            <v>135.68</v>
          </cell>
          <cell r="H265">
            <v>20352.330000000002</v>
          </cell>
          <cell r="I265">
            <v>21793.07</v>
          </cell>
          <cell r="J265">
            <v>1</v>
          </cell>
        </row>
        <row r="266">
          <cell r="A266" t="str">
            <v>362205XW1</v>
          </cell>
          <cell r="B266" t="str">
            <v>362205XW1</v>
          </cell>
          <cell r="C266">
            <v>7.5</v>
          </cell>
          <cell r="D266">
            <v>39309</v>
          </cell>
          <cell r="E266" t="str">
            <v>GNMA POOL# 297793</v>
          </cell>
          <cell r="F266">
            <v>107.409992</v>
          </cell>
          <cell r="G266">
            <v>320.99</v>
          </cell>
          <cell r="H266">
            <v>51357.68</v>
          </cell>
          <cell r="I266">
            <v>55163.28</v>
          </cell>
          <cell r="J266">
            <v>1</v>
          </cell>
        </row>
        <row r="267">
          <cell r="A267" t="str">
            <v>3622095B0</v>
          </cell>
          <cell r="B267" t="str">
            <v>3622095B0</v>
          </cell>
          <cell r="C267">
            <v>7.5</v>
          </cell>
          <cell r="D267">
            <v>39340</v>
          </cell>
          <cell r="E267" t="str">
            <v>GNMA POOL# 301542</v>
          </cell>
          <cell r="F267">
            <v>107.40999100000001</v>
          </cell>
          <cell r="G267">
            <v>277.58999999999997</v>
          </cell>
          <cell r="H267">
            <v>44414.63</v>
          </cell>
          <cell r="I267">
            <v>47705.75</v>
          </cell>
          <cell r="J267">
            <v>1</v>
          </cell>
        </row>
        <row r="268">
          <cell r="A268" t="str">
            <v>3622097G7</v>
          </cell>
          <cell r="B268" t="str">
            <v>3622097G7</v>
          </cell>
          <cell r="C268">
            <v>7.5</v>
          </cell>
          <cell r="D268">
            <v>39370</v>
          </cell>
          <cell r="E268" t="str">
            <v>GNMA POOL# 301595</v>
          </cell>
          <cell r="F268">
            <v>107.410005</v>
          </cell>
          <cell r="G268">
            <v>551</v>
          </cell>
          <cell r="H268">
            <v>88159.46</v>
          </cell>
          <cell r="I268">
            <v>94692.08</v>
          </cell>
          <cell r="J268">
            <v>1</v>
          </cell>
        </row>
        <row r="269">
          <cell r="A269" t="str">
            <v>36220SAX4</v>
          </cell>
          <cell r="B269" t="str">
            <v>36220SAX4</v>
          </cell>
          <cell r="C269">
            <v>8</v>
          </cell>
          <cell r="D269">
            <v>38398</v>
          </cell>
          <cell r="E269" t="str">
            <v>GNMA POOL# 286322</v>
          </cell>
          <cell r="F269">
            <v>105.69004099999999</v>
          </cell>
          <cell r="G269">
            <v>81.86</v>
          </cell>
          <cell r="H269">
            <v>12279.35</v>
          </cell>
          <cell r="I269">
            <v>12978.05</v>
          </cell>
          <cell r="J269">
            <v>1</v>
          </cell>
        </row>
        <row r="270">
          <cell r="A270" t="str">
            <v>36223CCU0</v>
          </cell>
          <cell r="B270" t="str">
            <v>36223CCU0</v>
          </cell>
          <cell r="C270">
            <v>8</v>
          </cell>
          <cell r="D270">
            <v>38852</v>
          </cell>
          <cell r="E270" t="str">
            <v>GNMA POOL# 303483</v>
          </cell>
          <cell r="F270">
            <v>105.69004</v>
          </cell>
          <cell r="G270">
            <v>24.25</v>
          </cell>
          <cell r="H270">
            <v>3637.76</v>
          </cell>
          <cell r="I270">
            <v>3844.75</v>
          </cell>
          <cell r="J270">
            <v>1</v>
          </cell>
        </row>
        <row r="271">
          <cell r="A271" t="str">
            <v>36223FB67</v>
          </cell>
          <cell r="B271" t="str">
            <v>36223FB67</v>
          </cell>
          <cell r="C271">
            <v>8</v>
          </cell>
          <cell r="D271">
            <v>38852</v>
          </cell>
          <cell r="E271" t="str">
            <v>GNMA POOL# 306161</v>
          </cell>
          <cell r="F271">
            <v>105.689978</v>
          </cell>
          <cell r="G271">
            <v>30.05</v>
          </cell>
          <cell r="H271">
            <v>4507.75</v>
          </cell>
          <cell r="I271">
            <v>4764.24</v>
          </cell>
          <cell r="J271">
            <v>1</v>
          </cell>
        </row>
        <row r="272">
          <cell r="A272" t="str">
            <v>36223HQ91</v>
          </cell>
          <cell r="B272" t="str">
            <v>36223HQ91</v>
          </cell>
          <cell r="C272">
            <v>7</v>
          </cell>
          <cell r="D272">
            <v>39583</v>
          </cell>
          <cell r="E272" t="str">
            <v>GNMA POOL# 308380</v>
          </cell>
          <cell r="F272">
            <v>107.138001</v>
          </cell>
          <cell r="G272">
            <v>844.49</v>
          </cell>
          <cell r="H272">
            <v>144770.22</v>
          </cell>
          <cell r="I272">
            <v>155103.92000000001</v>
          </cell>
          <cell r="J272">
            <v>1</v>
          </cell>
        </row>
        <row r="273">
          <cell r="A273" t="str">
            <v>36223HQT7</v>
          </cell>
          <cell r="B273" t="str">
            <v>36223HQT7</v>
          </cell>
          <cell r="C273">
            <v>7.5</v>
          </cell>
          <cell r="D273">
            <v>39522</v>
          </cell>
          <cell r="E273" t="str">
            <v>GNMA POOL# 308366</v>
          </cell>
          <cell r="F273">
            <v>107.432996</v>
          </cell>
          <cell r="G273">
            <v>347.94</v>
          </cell>
          <cell r="H273">
            <v>55670.69</v>
          </cell>
          <cell r="I273">
            <v>59808.69</v>
          </cell>
          <cell r="J273">
            <v>1</v>
          </cell>
        </row>
        <row r="274">
          <cell r="A274" t="str">
            <v>36223L3K2</v>
          </cell>
          <cell r="B274" t="str">
            <v>36223L3K2</v>
          </cell>
          <cell r="C274">
            <v>8</v>
          </cell>
          <cell r="D274">
            <v>39097</v>
          </cell>
          <cell r="E274" t="str">
            <v>GNMA POOL# 311402</v>
          </cell>
          <cell r="F274">
            <v>105.69001299999999</v>
          </cell>
          <cell r="G274">
            <v>214.48</v>
          </cell>
          <cell r="H274">
            <v>32172.51</v>
          </cell>
          <cell r="I274">
            <v>34003.129999999997</v>
          </cell>
          <cell r="J274">
            <v>1</v>
          </cell>
        </row>
        <row r="275">
          <cell r="A275" t="str">
            <v>36223MU53</v>
          </cell>
          <cell r="B275" t="str">
            <v>36223MU53</v>
          </cell>
          <cell r="C275">
            <v>8</v>
          </cell>
          <cell r="D275">
            <v>38975</v>
          </cell>
          <cell r="E275" t="str">
            <v>GNMA POOL# 312104</v>
          </cell>
          <cell r="F275">
            <v>105.690004</v>
          </cell>
          <cell r="G275">
            <v>406.04</v>
          </cell>
          <cell r="H275">
            <v>60905.93</v>
          </cell>
          <cell r="I275">
            <v>64371.48</v>
          </cell>
          <cell r="J275">
            <v>1</v>
          </cell>
        </row>
        <row r="276">
          <cell r="A276" t="str">
            <v>36223NCW2</v>
          </cell>
          <cell r="B276" t="str">
            <v>36223NCW2</v>
          </cell>
          <cell r="C276">
            <v>8</v>
          </cell>
          <cell r="D276">
            <v>38944</v>
          </cell>
          <cell r="E276" t="str">
            <v>GNMA POOL# 312485</v>
          </cell>
          <cell r="F276">
            <v>105.689989</v>
          </cell>
          <cell r="G276">
            <v>173.13</v>
          </cell>
          <cell r="H276">
            <v>25969.119999999999</v>
          </cell>
          <cell r="I276">
            <v>27446.76</v>
          </cell>
          <cell r="J276">
            <v>1</v>
          </cell>
        </row>
        <row r="277">
          <cell r="A277" t="str">
            <v>36223NTU8</v>
          </cell>
          <cell r="B277" t="str">
            <v>36223NTU8</v>
          </cell>
          <cell r="C277">
            <v>8</v>
          </cell>
          <cell r="D277">
            <v>38944</v>
          </cell>
          <cell r="E277" t="str">
            <v>GNMA POOL# 312963</v>
          </cell>
          <cell r="F277">
            <v>105.68998999999999</v>
          </cell>
          <cell r="G277">
            <v>105.82</v>
          </cell>
          <cell r="H277">
            <v>15873.14</v>
          </cell>
          <cell r="I277">
            <v>16776.32</v>
          </cell>
          <cell r="J277">
            <v>1</v>
          </cell>
        </row>
        <row r="278">
          <cell r="A278" t="str">
            <v>36223QX69</v>
          </cell>
          <cell r="B278" t="str">
            <v>36223QX69</v>
          </cell>
          <cell r="C278">
            <v>8</v>
          </cell>
          <cell r="D278">
            <v>39217</v>
          </cell>
          <cell r="E278" t="str">
            <v>GNMA POOL# 314901</v>
          </cell>
          <cell r="F278">
            <v>107.067998</v>
          </cell>
          <cell r="G278">
            <v>195.62</v>
          </cell>
          <cell r="H278">
            <v>29342.82</v>
          </cell>
          <cell r="I278">
            <v>31416.77</v>
          </cell>
          <cell r="J278">
            <v>1</v>
          </cell>
        </row>
        <row r="279">
          <cell r="A279" t="str">
            <v>36223RAA3</v>
          </cell>
          <cell r="B279" t="str">
            <v>36223RAA3</v>
          </cell>
          <cell r="C279">
            <v>7.5</v>
          </cell>
          <cell r="D279">
            <v>39066</v>
          </cell>
          <cell r="E279" t="str">
            <v>GNMA POOL# 315101</v>
          </cell>
          <cell r="F279">
            <v>105.97601400000001</v>
          </cell>
          <cell r="G279">
            <v>164.62</v>
          </cell>
          <cell r="H279">
            <v>26339.63</v>
          </cell>
          <cell r="I279">
            <v>27913.69</v>
          </cell>
          <cell r="J279">
            <v>1</v>
          </cell>
        </row>
        <row r="280">
          <cell r="A280" t="str">
            <v>36223RBX2</v>
          </cell>
          <cell r="B280" t="str">
            <v>36223RBX2</v>
          </cell>
          <cell r="C280">
            <v>7.5</v>
          </cell>
          <cell r="D280">
            <v>39156</v>
          </cell>
          <cell r="E280" t="str">
            <v>GNMA POOL# 315154</v>
          </cell>
          <cell r="F280">
            <v>107.409995</v>
          </cell>
          <cell r="G280">
            <v>300.33999999999997</v>
          </cell>
          <cell r="H280">
            <v>48054.42</v>
          </cell>
          <cell r="I280">
            <v>51615.25</v>
          </cell>
          <cell r="J280">
            <v>1</v>
          </cell>
        </row>
        <row r="281">
          <cell r="A281" t="str">
            <v>36223RE50</v>
          </cell>
          <cell r="B281" t="str">
            <v>36223RE50</v>
          </cell>
          <cell r="C281">
            <v>7</v>
          </cell>
          <cell r="D281">
            <v>44880</v>
          </cell>
          <cell r="E281" t="str">
            <v>GNMA POOL# 315256</v>
          </cell>
          <cell r="F281">
            <v>104.956003</v>
          </cell>
          <cell r="G281">
            <v>761</v>
          </cell>
          <cell r="H281">
            <v>130457.55</v>
          </cell>
          <cell r="I281">
            <v>136923.03</v>
          </cell>
          <cell r="J281">
            <v>1</v>
          </cell>
        </row>
        <row r="282">
          <cell r="A282" t="str">
            <v>36223S4L4</v>
          </cell>
          <cell r="B282" t="str">
            <v>36223S4L4</v>
          </cell>
          <cell r="C282">
            <v>8</v>
          </cell>
          <cell r="D282">
            <v>39278</v>
          </cell>
          <cell r="E282" t="str">
            <v>GNMA POOL# 316827</v>
          </cell>
          <cell r="F282">
            <v>107.067987</v>
          </cell>
          <cell r="G282">
            <v>53</v>
          </cell>
          <cell r="H282">
            <v>7949.93</v>
          </cell>
          <cell r="I282">
            <v>8511.83</v>
          </cell>
          <cell r="J282">
            <v>1</v>
          </cell>
        </row>
        <row r="283">
          <cell r="A283" t="str">
            <v>36223SBX0</v>
          </cell>
          <cell r="B283" t="str">
            <v>36223SBX0</v>
          </cell>
          <cell r="C283">
            <v>8</v>
          </cell>
          <cell r="D283">
            <v>39097</v>
          </cell>
          <cell r="E283" t="str">
            <v>GNMA POOL# 316054</v>
          </cell>
          <cell r="F283">
            <v>105.69012499999999</v>
          </cell>
          <cell r="G283">
            <v>11.98</v>
          </cell>
          <cell r="H283">
            <v>1796.27</v>
          </cell>
          <cell r="I283">
            <v>1898.48</v>
          </cell>
          <cell r="J283">
            <v>1</v>
          </cell>
        </row>
        <row r="284">
          <cell r="A284" t="str">
            <v>36223SDP5</v>
          </cell>
          <cell r="B284" t="str">
            <v>36223SDP5</v>
          </cell>
          <cell r="C284">
            <v>7.5</v>
          </cell>
          <cell r="D284">
            <v>39156</v>
          </cell>
          <cell r="E284" t="str">
            <v>GNMA POOL# 316110</v>
          </cell>
          <cell r="F284">
            <v>107.410008</v>
          </cell>
          <cell r="G284">
            <v>194.55</v>
          </cell>
          <cell r="H284">
            <v>31128.71</v>
          </cell>
          <cell r="I284">
            <v>33435.35</v>
          </cell>
          <cell r="J284">
            <v>1</v>
          </cell>
        </row>
        <row r="285">
          <cell r="A285" t="str">
            <v>36223T6C0</v>
          </cell>
          <cell r="B285" t="str">
            <v>36223T6C0</v>
          </cell>
          <cell r="C285">
            <v>7.5</v>
          </cell>
          <cell r="D285">
            <v>39156</v>
          </cell>
          <cell r="E285" t="str">
            <v>GNMA POOL# 317767</v>
          </cell>
          <cell r="F285">
            <v>105.976046</v>
          </cell>
          <cell r="G285">
            <v>66.66</v>
          </cell>
          <cell r="H285">
            <v>10665.58</v>
          </cell>
          <cell r="I285">
            <v>11302.96</v>
          </cell>
          <cell r="J285">
            <v>1</v>
          </cell>
        </row>
        <row r="286">
          <cell r="A286" t="str">
            <v>36223UCY2</v>
          </cell>
          <cell r="B286" t="str">
            <v>36223UCY2</v>
          </cell>
          <cell r="C286">
            <v>8</v>
          </cell>
          <cell r="D286">
            <v>39187</v>
          </cell>
          <cell r="E286" t="str">
            <v>GNMA POOL# 317887</v>
          </cell>
          <cell r="F286">
            <v>107.067978</v>
          </cell>
          <cell r="G286">
            <v>133.31</v>
          </cell>
          <cell r="H286">
            <v>19997.09</v>
          </cell>
          <cell r="I286">
            <v>21410.48</v>
          </cell>
          <cell r="J286">
            <v>1</v>
          </cell>
        </row>
        <row r="287">
          <cell r="A287" t="str">
            <v>36223UGW2</v>
          </cell>
          <cell r="B287" t="str">
            <v>36223UGW2</v>
          </cell>
          <cell r="C287">
            <v>8</v>
          </cell>
          <cell r="D287">
            <v>39217</v>
          </cell>
          <cell r="E287" t="str">
            <v>GNMA POOL# 318013</v>
          </cell>
          <cell r="F287">
            <v>107.068</v>
          </cell>
          <cell r="G287">
            <v>133.38</v>
          </cell>
          <cell r="H287">
            <v>20007.5</v>
          </cell>
          <cell r="I287">
            <v>21421.63</v>
          </cell>
          <cell r="J287">
            <v>1</v>
          </cell>
        </row>
        <row r="288">
          <cell r="A288" t="str">
            <v>36223UU48</v>
          </cell>
          <cell r="B288" t="str">
            <v>36223UU48</v>
          </cell>
          <cell r="C288">
            <v>8</v>
          </cell>
          <cell r="D288">
            <v>39036</v>
          </cell>
          <cell r="E288" t="str">
            <v>GNMA POOL# 318403</v>
          </cell>
          <cell r="F288">
            <v>105.690032</v>
          </cell>
          <cell r="G288">
            <v>13.01</v>
          </cell>
          <cell r="H288">
            <v>1950.78</v>
          </cell>
          <cell r="I288">
            <v>2061.7800000000002</v>
          </cell>
          <cell r="J288">
            <v>1</v>
          </cell>
        </row>
        <row r="289">
          <cell r="A289" t="str">
            <v>36223V5S1</v>
          </cell>
          <cell r="B289" t="str">
            <v>36223V5S1</v>
          </cell>
          <cell r="C289">
            <v>7.5</v>
          </cell>
          <cell r="D289">
            <v>39156</v>
          </cell>
          <cell r="E289" t="str">
            <v>GNMA POOL# 319557</v>
          </cell>
          <cell r="F289">
            <v>107.41</v>
          </cell>
          <cell r="G289">
            <v>373.27</v>
          </cell>
          <cell r="H289">
            <v>59723.89</v>
          </cell>
          <cell r="I289">
            <v>64149.43</v>
          </cell>
          <cell r="J289">
            <v>1</v>
          </cell>
        </row>
        <row r="290">
          <cell r="A290" t="str">
            <v>36223VAU0</v>
          </cell>
          <cell r="B290" t="str">
            <v>36223VAU0</v>
          </cell>
          <cell r="C290">
            <v>8</v>
          </cell>
          <cell r="D290">
            <v>39187</v>
          </cell>
          <cell r="E290" t="str">
            <v>GNMA POOL# 318719</v>
          </cell>
          <cell r="F290">
            <v>107.068003</v>
          </cell>
          <cell r="G290">
            <v>414.41</v>
          </cell>
          <cell r="H290">
            <v>62161.55</v>
          </cell>
          <cell r="I290">
            <v>66555.13</v>
          </cell>
          <cell r="J290">
            <v>1</v>
          </cell>
        </row>
        <row r="291">
          <cell r="A291" t="str">
            <v>36223VBB1</v>
          </cell>
          <cell r="B291" t="str">
            <v>36223VBB1</v>
          </cell>
          <cell r="C291">
            <v>8</v>
          </cell>
          <cell r="D291">
            <v>39097</v>
          </cell>
          <cell r="E291" t="str">
            <v>GNMA POOL# 318734</v>
          </cell>
          <cell r="F291">
            <v>107.068016</v>
          </cell>
          <cell r="G291">
            <v>47.78</v>
          </cell>
          <cell r="H291">
            <v>7166.65</v>
          </cell>
          <cell r="I291">
            <v>7673.19</v>
          </cell>
          <cell r="J291">
            <v>1</v>
          </cell>
        </row>
        <row r="292">
          <cell r="A292" t="str">
            <v>36223VBR6</v>
          </cell>
          <cell r="B292" t="str">
            <v>36223VBR6</v>
          </cell>
          <cell r="C292">
            <v>7.5</v>
          </cell>
          <cell r="D292">
            <v>39156</v>
          </cell>
          <cell r="E292" t="str">
            <v>GNMA POOL# 318748</v>
          </cell>
          <cell r="F292">
            <v>107.40999100000001</v>
          </cell>
          <cell r="G292">
            <v>103.48</v>
          </cell>
          <cell r="H292">
            <v>16556.43</v>
          </cell>
          <cell r="I292">
            <v>17783.259999999998</v>
          </cell>
          <cell r="J292">
            <v>1</v>
          </cell>
        </row>
        <row r="293">
          <cell r="A293" t="str">
            <v>36223VCA2</v>
          </cell>
          <cell r="B293" t="str">
            <v>36223VCA2</v>
          </cell>
          <cell r="C293">
            <v>7.5</v>
          </cell>
          <cell r="D293">
            <v>39097</v>
          </cell>
          <cell r="E293" t="str">
            <v>GNMA POOL# 318765</v>
          </cell>
          <cell r="F293">
            <v>105.97600799999999</v>
          </cell>
          <cell r="G293">
            <v>201.51</v>
          </cell>
          <cell r="H293">
            <v>32241.59</v>
          </cell>
          <cell r="I293">
            <v>34168.35</v>
          </cell>
          <cell r="J293">
            <v>1</v>
          </cell>
        </row>
        <row r="294">
          <cell r="A294" t="str">
            <v>36223VPC4</v>
          </cell>
          <cell r="B294" t="str">
            <v>36223VPC4</v>
          </cell>
          <cell r="C294">
            <v>7.5</v>
          </cell>
          <cell r="D294">
            <v>39156</v>
          </cell>
          <cell r="E294" t="str">
            <v>GNMA POOL# 319119</v>
          </cell>
          <cell r="F294">
            <v>107.409983</v>
          </cell>
          <cell r="G294">
            <v>136.44</v>
          </cell>
          <cell r="H294">
            <v>21830.82</v>
          </cell>
          <cell r="I294">
            <v>23448.48</v>
          </cell>
          <cell r="J294">
            <v>1</v>
          </cell>
        </row>
        <row r="295">
          <cell r="A295" t="str">
            <v>36223VRL2</v>
          </cell>
          <cell r="B295" t="str">
            <v>36223VRL2</v>
          </cell>
          <cell r="C295">
            <v>7.5</v>
          </cell>
          <cell r="D295">
            <v>39156</v>
          </cell>
          <cell r="E295" t="str">
            <v>GNMA POOL# 319191</v>
          </cell>
          <cell r="F295">
            <v>107.41000200000001</v>
          </cell>
          <cell r="G295">
            <v>181</v>
          </cell>
          <cell r="H295">
            <v>28959.37</v>
          </cell>
          <cell r="I295">
            <v>31105.26</v>
          </cell>
          <cell r="J295">
            <v>1</v>
          </cell>
        </row>
        <row r="296">
          <cell r="A296" t="str">
            <v>36223VS72</v>
          </cell>
          <cell r="B296" t="str">
            <v>36223VS72</v>
          </cell>
          <cell r="C296">
            <v>8</v>
          </cell>
          <cell r="D296">
            <v>39217</v>
          </cell>
          <cell r="E296" t="str">
            <v>GNMA POOL# 319242</v>
          </cell>
          <cell r="F296">
            <v>107.06796799999999</v>
          </cell>
          <cell r="G296">
            <v>47.3</v>
          </cell>
          <cell r="H296">
            <v>7095.25</v>
          </cell>
          <cell r="I296">
            <v>7596.74</v>
          </cell>
          <cell r="J296">
            <v>1</v>
          </cell>
        </row>
        <row r="297">
          <cell r="A297" t="str">
            <v>36223WAE4</v>
          </cell>
          <cell r="B297" t="str">
            <v>36223WAE4</v>
          </cell>
          <cell r="C297">
            <v>7</v>
          </cell>
          <cell r="D297">
            <v>45214</v>
          </cell>
          <cell r="E297" t="str">
            <v>GNMA POOL# 319605</v>
          </cell>
          <cell r="F297">
            <v>104.955</v>
          </cell>
          <cell r="G297">
            <v>14697.79</v>
          </cell>
          <cell r="H297">
            <v>2519620.65</v>
          </cell>
          <cell r="I297">
            <v>2644467.85</v>
          </cell>
          <cell r="J297">
            <v>1</v>
          </cell>
        </row>
        <row r="298">
          <cell r="A298" t="str">
            <v>36223WB52</v>
          </cell>
          <cell r="B298" t="str">
            <v>36223WB52</v>
          </cell>
          <cell r="C298">
            <v>7.5</v>
          </cell>
          <cell r="D298">
            <v>39401</v>
          </cell>
          <cell r="E298" t="str">
            <v>GNMA POOL# 319660</v>
          </cell>
          <cell r="F298">
            <v>107.41</v>
          </cell>
          <cell r="G298">
            <v>965.97</v>
          </cell>
          <cell r="H298">
            <v>154554.79</v>
          </cell>
          <cell r="I298">
            <v>166007.29999999999</v>
          </cell>
          <cell r="J298">
            <v>1</v>
          </cell>
        </row>
        <row r="299">
          <cell r="A299" t="str">
            <v>36223WBC7</v>
          </cell>
          <cell r="B299" t="str">
            <v>36223WBC7</v>
          </cell>
          <cell r="C299">
            <v>7</v>
          </cell>
          <cell r="D299">
            <v>44849</v>
          </cell>
          <cell r="E299" t="str">
            <v>GNMA POOL# 319635</v>
          </cell>
          <cell r="F299">
            <v>104.95600399999999</v>
          </cell>
          <cell r="G299">
            <v>317.97000000000003</v>
          </cell>
          <cell r="H299">
            <v>54509.04</v>
          </cell>
          <cell r="I299">
            <v>57210.51</v>
          </cell>
          <cell r="J299">
            <v>1</v>
          </cell>
        </row>
        <row r="300">
          <cell r="A300" t="str">
            <v>36223WBD5</v>
          </cell>
          <cell r="B300" t="str">
            <v>36223WBD5</v>
          </cell>
          <cell r="C300">
            <v>8</v>
          </cell>
          <cell r="D300">
            <v>39370</v>
          </cell>
          <cell r="E300" t="str">
            <v>GNMA POOL# 319636</v>
          </cell>
          <cell r="F300">
            <v>107.06795099999999</v>
          </cell>
          <cell r="G300">
            <v>42.12</v>
          </cell>
          <cell r="H300">
            <v>6317.39</v>
          </cell>
          <cell r="I300">
            <v>6763.9</v>
          </cell>
          <cell r="J300">
            <v>1</v>
          </cell>
        </row>
        <row r="301">
          <cell r="A301" t="str">
            <v>36223WPC2</v>
          </cell>
          <cell r="B301" t="str">
            <v>36223WPC2</v>
          </cell>
          <cell r="C301">
            <v>7.5</v>
          </cell>
          <cell r="D301">
            <v>39401</v>
          </cell>
          <cell r="E301" t="str">
            <v>GNMA POOL# 320019</v>
          </cell>
          <cell r="F301">
            <v>107.40997400000001</v>
          </cell>
          <cell r="G301">
            <v>90.9</v>
          </cell>
          <cell r="H301">
            <v>14544.72</v>
          </cell>
          <cell r="I301">
            <v>15622.48</v>
          </cell>
          <cell r="J301">
            <v>1</v>
          </cell>
        </row>
        <row r="302">
          <cell r="A302" t="str">
            <v>36223WYD0</v>
          </cell>
          <cell r="B302" t="str">
            <v>36223WYD0</v>
          </cell>
          <cell r="C302">
            <v>8</v>
          </cell>
          <cell r="D302">
            <v>39128</v>
          </cell>
          <cell r="E302" t="str">
            <v>GNMA POOL# 320308</v>
          </cell>
          <cell r="F302">
            <v>105.689966</v>
          </cell>
          <cell r="G302">
            <v>8.5399999999999991</v>
          </cell>
          <cell r="H302">
            <v>1281.73</v>
          </cell>
          <cell r="I302">
            <v>1354.66</v>
          </cell>
          <cell r="J302">
            <v>1</v>
          </cell>
        </row>
        <row r="303">
          <cell r="A303" t="str">
            <v>36223X5A6</v>
          </cell>
          <cell r="B303" t="str">
            <v>36223X5A6</v>
          </cell>
          <cell r="C303">
            <v>7.5</v>
          </cell>
          <cell r="D303">
            <v>39493</v>
          </cell>
          <cell r="E303" t="str">
            <v>GNMA POOL# 321341</v>
          </cell>
          <cell r="F303">
            <v>107.409997</v>
          </cell>
          <cell r="G303">
            <v>515.04999999999995</v>
          </cell>
          <cell r="H303">
            <v>82408.67</v>
          </cell>
          <cell r="I303">
            <v>88515.15</v>
          </cell>
          <cell r="J303">
            <v>1</v>
          </cell>
        </row>
        <row r="304">
          <cell r="A304" t="str">
            <v>36223XEV0</v>
          </cell>
          <cell r="B304" t="str">
            <v>36223XEV0</v>
          </cell>
          <cell r="C304">
            <v>7.5</v>
          </cell>
          <cell r="D304">
            <v>39156</v>
          </cell>
          <cell r="E304" t="str">
            <v>GNMA POOL# 320648</v>
          </cell>
          <cell r="F304">
            <v>107.409959</v>
          </cell>
          <cell r="G304">
            <v>47.89</v>
          </cell>
          <cell r="H304">
            <v>7662.93</v>
          </cell>
          <cell r="I304">
            <v>8230.75</v>
          </cell>
          <cell r="J304">
            <v>1</v>
          </cell>
        </row>
        <row r="305">
          <cell r="A305" t="str">
            <v>36223XHF2</v>
          </cell>
          <cell r="B305" t="str">
            <v>36223XHF2</v>
          </cell>
          <cell r="C305">
            <v>7.5</v>
          </cell>
          <cell r="D305">
            <v>39156</v>
          </cell>
          <cell r="E305" t="str">
            <v>GNMA POOL# 320730</v>
          </cell>
          <cell r="F305">
            <v>107.410015</v>
          </cell>
          <cell r="G305">
            <v>135.36000000000001</v>
          </cell>
          <cell r="H305">
            <v>21658.12</v>
          </cell>
          <cell r="I305">
            <v>23262.99</v>
          </cell>
          <cell r="J305">
            <v>1</v>
          </cell>
        </row>
        <row r="306">
          <cell r="A306" t="str">
            <v>36223XKT8</v>
          </cell>
          <cell r="B306" t="str">
            <v>36223XKT8</v>
          </cell>
          <cell r="C306">
            <v>7.5</v>
          </cell>
          <cell r="D306">
            <v>39156</v>
          </cell>
          <cell r="E306" t="str">
            <v>GNMA POOL# 320806</v>
          </cell>
          <cell r="F306">
            <v>107.41000099999999</v>
          </cell>
          <cell r="G306">
            <v>2700.99</v>
          </cell>
          <cell r="H306">
            <v>432157.85</v>
          </cell>
          <cell r="I306">
            <v>464180.75</v>
          </cell>
          <cell r="J306">
            <v>1</v>
          </cell>
        </row>
        <row r="307">
          <cell r="A307" t="str">
            <v>36223XLB6</v>
          </cell>
          <cell r="B307" t="str">
            <v>36223XLB6</v>
          </cell>
          <cell r="C307">
            <v>8</v>
          </cell>
          <cell r="D307">
            <v>39217</v>
          </cell>
          <cell r="E307" t="str">
            <v>GNMA POOL# 320822</v>
          </cell>
          <cell r="F307">
            <v>107.068003</v>
          </cell>
          <cell r="G307">
            <v>408.67</v>
          </cell>
          <cell r="H307">
            <v>61299.78</v>
          </cell>
          <cell r="I307">
            <v>65632.45</v>
          </cell>
          <cell r="J307">
            <v>1</v>
          </cell>
        </row>
        <row r="308">
          <cell r="A308" t="str">
            <v>36223XLK6</v>
          </cell>
          <cell r="B308" t="str">
            <v>36223XLK6</v>
          </cell>
          <cell r="C308">
            <v>8</v>
          </cell>
          <cell r="D308">
            <v>39248</v>
          </cell>
          <cell r="E308" t="str">
            <v>GNMA POOL# 320830</v>
          </cell>
          <cell r="F308">
            <v>107.068004</v>
          </cell>
          <cell r="G308">
            <v>36.97</v>
          </cell>
          <cell r="H308">
            <v>5545.13</v>
          </cell>
          <cell r="I308">
            <v>5937.06</v>
          </cell>
          <cell r="J308">
            <v>1</v>
          </cell>
        </row>
        <row r="309">
          <cell r="A309" t="str">
            <v>36223XNK4</v>
          </cell>
          <cell r="B309" t="str">
            <v>36223XNK4</v>
          </cell>
          <cell r="C309">
            <v>7.5</v>
          </cell>
          <cell r="D309">
            <v>39156</v>
          </cell>
          <cell r="E309" t="str">
            <v>GNMA POOL# 320894</v>
          </cell>
          <cell r="F309">
            <v>107.409998</v>
          </cell>
          <cell r="G309">
            <v>821.89</v>
          </cell>
          <cell r="H309">
            <v>131501.92000000001</v>
          </cell>
          <cell r="I309">
            <v>141246.21</v>
          </cell>
          <cell r="J309">
            <v>1</v>
          </cell>
        </row>
        <row r="310">
          <cell r="A310" t="str">
            <v>36223YPE4</v>
          </cell>
          <cell r="B310" t="str">
            <v>36223YPE4</v>
          </cell>
          <cell r="C310">
            <v>7.5</v>
          </cell>
          <cell r="D310">
            <v>39309</v>
          </cell>
          <cell r="E310" t="str">
            <v>GNMA POOL# 321821</v>
          </cell>
          <cell r="F310">
            <v>107.409999</v>
          </cell>
          <cell r="G310">
            <v>453.89</v>
          </cell>
          <cell r="H310">
            <v>72621.740000000005</v>
          </cell>
          <cell r="I310">
            <v>78003.009999999995</v>
          </cell>
          <cell r="J310">
            <v>1</v>
          </cell>
        </row>
        <row r="311">
          <cell r="A311" t="str">
            <v>36223YPK0</v>
          </cell>
          <cell r="B311" t="str">
            <v>36223YPK0</v>
          </cell>
          <cell r="C311">
            <v>7.5</v>
          </cell>
          <cell r="D311">
            <v>39340</v>
          </cell>
          <cell r="E311" t="str">
            <v>GNMA POOL# 321826</v>
          </cell>
          <cell r="F311">
            <v>107.409999</v>
          </cell>
          <cell r="G311">
            <v>461.85</v>
          </cell>
          <cell r="H311">
            <v>73896.77</v>
          </cell>
          <cell r="I311">
            <v>79372.52</v>
          </cell>
          <cell r="J311">
            <v>1</v>
          </cell>
        </row>
        <row r="312">
          <cell r="A312" t="str">
            <v>36223YQW3</v>
          </cell>
          <cell r="B312" t="str">
            <v>36223YQW3</v>
          </cell>
          <cell r="C312">
            <v>7.5</v>
          </cell>
          <cell r="D312">
            <v>39156</v>
          </cell>
          <cell r="E312" t="str">
            <v>GNMA POOL# 321869</v>
          </cell>
          <cell r="F312">
            <v>107.41</v>
          </cell>
          <cell r="G312">
            <v>593.07000000000005</v>
          </cell>
          <cell r="H312">
            <v>94890.96</v>
          </cell>
          <cell r="I312">
            <v>101922.38</v>
          </cell>
          <cell r="J312">
            <v>1</v>
          </cell>
        </row>
        <row r="313">
          <cell r="A313" t="str">
            <v>36223YTS9</v>
          </cell>
          <cell r="B313" t="str">
            <v>36223YTS9</v>
          </cell>
          <cell r="C313">
            <v>8</v>
          </cell>
          <cell r="D313">
            <v>39522</v>
          </cell>
          <cell r="E313" t="str">
            <v>GNMA POOL# 321961</v>
          </cell>
          <cell r="F313">
            <v>107.078997</v>
          </cell>
          <cell r="G313">
            <v>775.87</v>
          </cell>
          <cell r="H313">
            <v>116380.05</v>
          </cell>
          <cell r="I313">
            <v>124618.59</v>
          </cell>
          <cell r="J313">
            <v>1</v>
          </cell>
        </row>
        <row r="314">
          <cell r="A314" t="str">
            <v>36224A5B3</v>
          </cell>
          <cell r="B314" t="str">
            <v>36224A5B3</v>
          </cell>
          <cell r="C314">
            <v>8</v>
          </cell>
          <cell r="D314">
            <v>39248</v>
          </cell>
          <cell r="E314" t="str">
            <v>GNMA POOL# 323142</v>
          </cell>
          <cell r="F314">
            <v>107.067995</v>
          </cell>
          <cell r="G314">
            <v>568.83000000000004</v>
          </cell>
          <cell r="H314">
            <v>85324.9</v>
          </cell>
          <cell r="I314">
            <v>91355.66</v>
          </cell>
          <cell r="J314">
            <v>1</v>
          </cell>
        </row>
        <row r="315">
          <cell r="A315" t="str">
            <v>36224ABP5</v>
          </cell>
          <cell r="B315" t="str">
            <v>36224ABP5</v>
          </cell>
          <cell r="C315">
            <v>7.5</v>
          </cell>
          <cell r="D315">
            <v>39097</v>
          </cell>
          <cell r="E315" t="str">
            <v>GNMA POOL# 322346</v>
          </cell>
          <cell r="F315">
            <v>105.975995</v>
          </cell>
          <cell r="G315">
            <v>287.7</v>
          </cell>
          <cell r="H315">
            <v>46032.5</v>
          </cell>
          <cell r="I315">
            <v>48783.4</v>
          </cell>
          <cell r="J315">
            <v>1</v>
          </cell>
        </row>
        <row r="316">
          <cell r="A316" t="str">
            <v>36224AEF4</v>
          </cell>
          <cell r="B316" t="str">
            <v>36224AEF4</v>
          </cell>
          <cell r="C316">
            <v>7.5</v>
          </cell>
          <cell r="D316">
            <v>39278</v>
          </cell>
          <cell r="E316" t="str">
            <v>GNMA POOL# 322434</v>
          </cell>
          <cell r="F316">
            <v>107.410003</v>
          </cell>
          <cell r="G316">
            <v>472.47</v>
          </cell>
          <cell r="H316">
            <v>75595.520000000004</v>
          </cell>
          <cell r="I316">
            <v>81197.149999999994</v>
          </cell>
          <cell r="J316">
            <v>1</v>
          </cell>
        </row>
        <row r="317">
          <cell r="A317" t="str">
            <v>36224AFS5</v>
          </cell>
          <cell r="B317" t="str">
            <v>36224AFS5</v>
          </cell>
          <cell r="C317">
            <v>8</v>
          </cell>
          <cell r="D317">
            <v>39217</v>
          </cell>
          <cell r="E317" t="str">
            <v>GNMA POOL# 322477</v>
          </cell>
          <cell r="F317">
            <v>107.06804099999999</v>
          </cell>
          <cell r="G317">
            <v>61.73</v>
          </cell>
          <cell r="H317">
            <v>9259.85</v>
          </cell>
          <cell r="I317">
            <v>9914.34</v>
          </cell>
          <cell r="J317">
            <v>1</v>
          </cell>
        </row>
        <row r="318">
          <cell r="A318" t="str">
            <v>36224AGS4</v>
          </cell>
          <cell r="B318" t="str">
            <v>36224AGS4</v>
          </cell>
          <cell r="C318">
            <v>8</v>
          </cell>
          <cell r="D318">
            <v>39309</v>
          </cell>
          <cell r="E318" t="str">
            <v>GNMA POOL# 322509</v>
          </cell>
          <cell r="F318">
            <v>107.067885</v>
          </cell>
          <cell r="G318">
            <v>14.34</v>
          </cell>
          <cell r="H318">
            <v>2151.2800000000002</v>
          </cell>
          <cell r="I318">
            <v>2303.33</v>
          </cell>
          <cell r="J318">
            <v>1</v>
          </cell>
        </row>
        <row r="319">
          <cell r="A319" t="str">
            <v>36224ARL7</v>
          </cell>
          <cell r="B319" t="str">
            <v>36224ARL7</v>
          </cell>
          <cell r="C319">
            <v>7.5</v>
          </cell>
          <cell r="D319">
            <v>39156</v>
          </cell>
          <cell r="E319" t="str">
            <v>GNMA POOL# 322791</v>
          </cell>
          <cell r="F319">
            <v>107.41000099999999</v>
          </cell>
          <cell r="G319">
            <v>138.41</v>
          </cell>
          <cell r="H319">
            <v>22145.61</v>
          </cell>
          <cell r="I319">
            <v>23786.6</v>
          </cell>
          <cell r="J319">
            <v>1</v>
          </cell>
        </row>
        <row r="320">
          <cell r="A320" t="str">
            <v>36224AS36</v>
          </cell>
          <cell r="B320" t="str">
            <v>36224AS36</v>
          </cell>
          <cell r="C320">
            <v>7.5</v>
          </cell>
          <cell r="D320">
            <v>39156</v>
          </cell>
          <cell r="E320" t="str">
            <v>GNMA POOL# 322838</v>
          </cell>
          <cell r="F320">
            <v>107.409972</v>
          </cell>
          <cell r="G320">
            <v>44.31</v>
          </cell>
          <cell r="H320">
            <v>7090.31</v>
          </cell>
          <cell r="I320">
            <v>7615.7</v>
          </cell>
          <cell r="J320">
            <v>1</v>
          </cell>
        </row>
        <row r="321">
          <cell r="A321" t="str">
            <v>36224AUV1</v>
          </cell>
          <cell r="B321" t="str">
            <v>36224AUV1</v>
          </cell>
          <cell r="C321">
            <v>7.5</v>
          </cell>
          <cell r="D321">
            <v>39340</v>
          </cell>
          <cell r="E321" t="str">
            <v>GNMA POOL# 322896</v>
          </cell>
          <cell r="F321">
            <v>107.40994000000001</v>
          </cell>
          <cell r="G321">
            <v>35.46</v>
          </cell>
          <cell r="H321">
            <v>5674.27</v>
          </cell>
          <cell r="I321">
            <v>6094.73</v>
          </cell>
          <cell r="J321">
            <v>1</v>
          </cell>
        </row>
        <row r="322">
          <cell r="A322" t="str">
            <v>36224AVV0</v>
          </cell>
          <cell r="B322" t="str">
            <v>36224AVV0</v>
          </cell>
          <cell r="C322">
            <v>7</v>
          </cell>
          <cell r="D322">
            <v>44910</v>
          </cell>
          <cell r="E322" t="str">
            <v>GNMA POOL# 322928</v>
          </cell>
          <cell r="F322">
            <v>104.956006</v>
          </cell>
          <cell r="G322">
            <v>396.87</v>
          </cell>
          <cell r="H322">
            <v>68035.03</v>
          </cell>
          <cell r="I322">
            <v>71406.850000000006</v>
          </cell>
          <cell r="J322">
            <v>1</v>
          </cell>
        </row>
        <row r="323">
          <cell r="A323" t="str">
            <v>36224AXF3</v>
          </cell>
          <cell r="B323" t="str">
            <v>36224AXF3</v>
          </cell>
          <cell r="C323">
            <v>7.5</v>
          </cell>
          <cell r="D323">
            <v>39493</v>
          </cell>
          <cell r="E323" t="str">
            <v>GNMA POOL# 322978</v>
          </cell>
          <cell r="F323">
            <v>107.433003</v>
          </cell>
          <cell r="G323">
            <v>300.18</v>
          </cell>
          <cell r="H323">
            <v>48029.58</v>
          </cell>
          <cell r="I323">
            <v>51599.62</v>
          </cell>
          <cell r="J323">
            <v>1</v>
          </cell>
        </row>
        <row r="324">
          <cell r="A324" t="str">
            <v>36224AY47</v>
          </cell>
          <cell r="B324" t="str">
            <v>36224AY47</v>
          </cell>
          <cell r="C324">
            <v>7.5</v>
          </cell>
          <cell r="D324">
            <v>39128</v>
          </cell>
          <cell r="E324" t="str">
            <v>GNMA POOL# 323031</v>
          </cell>
          <cell r="F324">
            <v>107.40998500000001</v>
          </cell>
          <cell r="G324">
            <v>146.03</v>
          </cell>
          <cell r="H324">
            <v>23365.5</v>
          </cell>
          <cell r="I324">
            <v>25096.880000000001</v>
          </cell>
          <cell r="J324">
            <v>1</v>
          </cell>
        </row>
        <row r="325">
          <cell r="A325" t="str">
            <v>36224AYS4</v>
          </cell>
          <cell r="B325" t="str">
            <v>36224AYS4</v>
          </cell>
          <cell r="C325">
            <v>7</v>
          </cell>
          <cell r="D325">
            <v>39522</v>
          </cell>
          <cell r="E325" t="str">
            <v>GNMA POOL# 323021</v>
          </cell>
          <cell r="F325">
            <v>107.137996</v>
          </cell>
          <cell r="G325">
            <v>220.37</v>
          </cell>
          <cell r="H325">
            <v>37778.25</v>
          </cell>
          <cell r="I325">
            <v>40474.86</v>
          </cell>
          <cell r="J325">
            <v>1</v>
          </cell>
        </row>
        <row r="326">
          <cell r="A326" t="str">
            <v>36224AZC8</v>
          </cell>
          <cell r="B326" t="str">
            <v>36224AZC8</v>
          </cell>
          <cell r="C326">
            <v>7.5</v>
          </cell>
          <cell r="D326">
            <v>39156</v>
          </cell>
          <cell r="E326" t="str">
            <v>GNMA POOL# 323039</v>
          </cell>
          <cell r="F326">
            <v>107.41</v>
          </cell>
          <cell r="G326">
            <v>420.42</v>
          </cell>
          <cell r="H326">
            <v>67267.070000000007</v>
          </cell>
          <cell r="I326">
            <v>72251.56</v>
          </cell>
          <cell r="J326">
            <v>1</v>
          </cell>
        </row>
        <row r="327">
          <cell r="A327" t="str">
            <v>36224B4P1</v>
          </cell>
          <cell r="B327" t="str">
            <v>36224B4P1</v>
          </cell>
          <cell r="C327">
            <v>8</v>
          </cell>
          <cell r="D327">
            <v>39156</v>
          </cell>
          <cell r="E327" t="str">
            <v>GNMA POOL# 324030</v>
          </cell>
          <cell r="F327">
            <v>107.068</v>
          </cell>
          <cell r="G327">
            <v>295.13</v>
          </cell>
          <cell r="H327">
            <v>44269.81</v>
          </cell>
          <cell r="I327">
            <v>47398.8</v>
          </cell>
          <cell r="J327">
            <v>1</v>
          </cell>
        </row>
        <row r="328">
          <cell r="A328" t="str">
            <v>36224BDY2</v>
          </cell>
          <cell r="B328" t="str">
            <v>36224BDY2</v>
          </cell>
          <cell r="C328">
            <v>8</v>
          </cell>
          <cell r="D328">
            <v>39340</v>
          </cell>
          <cell r="E328" t="str">
            <v>GNMA POOL# 323319</v>
          </cell>
          <cell r="F328">
            <v>107.067992</v>
          </cell>
          <cell r="G328">
            <v>170.39</v>
          </cell>
          <cell r="H328">
            <v>25559.17</v>
          </cell>
          <cell r="I328">
            <v>27365.69</v>
          </cell>
          <cell r="J328">
            <v>1</v>
          </cell>
        </row>
        <row r="329">
          <cell r="A329" t="str">
            <v>36224BK32</v>
          </cell>
          <cell r="B329" t="str">
            <v>36224BK32</v>
          </cell>
          <cell r="C329">
            <v>7.5</v>
          </cell>
          <cell r="D329">
            <v>39309</v>
          </cell>
          <cell r="E329" t="str">
            <v>GNMA POOL# 323514</v>
          </cell>
          <cell r="F329">
            <v>107.41000099999999</v>
          </cell>
          <cell r="G329">
            <v>338.76</v>
          </cell>
          <cell r="H329">
            <v>54201.34</v>
          </cell>
          <cell r="I329">
            <v>58217.66</v>
          </cell>
          <cell r="J329">
            <v>1</v>
          </cell>
        </row>
        <row r="330">
          <cell r="A330" t="str">
            <v>36224BQ77</v>
          </cell>
          <cell r="B330" t="str">
            <v>36224BQ77</v>
          </cell>
          <cell r="C330">
            <v>7.5</v>
          </cell>
          <cell r="D330">
            <v>39522</v>
          </cell>
          <cell r="E330" t="str">
            <v>GNMA POOL# 323678</v>
          </cell>
          <cell r="F330">
            <v>107.432999</v>
          </cell>
          <cell r="G330">
            <v>894.56</v>
          </cell>
          <cell r="H330">
            <v>143130.12</v>
          </cell>
          <cell r="I330">
            <v>153768.98000000001</v>
          </cell>
          <cell r="J330">
            <v>1</v>
          </cell>
        </row>
        <row r="331">
          <cell r="A331" t="str">
            <v>36224BQT9</v>
          </cell>
          <cell r="B331" t="str">
            <v>36224BQT9</v>
          </cell>
          <cell r="C331">
            <v>7.5</v>
          </cell>
          <cell r="D331">
            <v>39493</v>
          </cell>
          <cell r="E331" t="str">
            <v>GNMA POOL# 323666</v>
          </cell>
          <cell r="F331">
            <v>107.432997</v>
          </cell>
          <cell r="G331">
            <v>268.98</v>
          </cell>
          <cell r="H331">
            <v>43036.34</v>
          </cell>
          <cell r="I331">
            <v>46235.23</v>
          </cell>
          <cell r="J331">
            <v>1</v>
          </cell>
        </row>
        <row r="332">
          <cell r="A332" t="str">
            <v>36224BYS2</v>
          </cell>
          <cell r="B332" t="str">
            <v>36224BYS2</v>
          </cell>
          <cell r="C332">
            <v>7.5</v>
          </cell>
          <cell r="D332">
            <v>39340</v>
          </cell>
          <cell r="E332" t="str">
            <v>GNMA POOL# 323921</v>
          </cell>
          <cell r="F332">
            <v>107.410004</v>
          </cell>
          <cell r="G332">
            <v>240.55</v>
          </cell>
          <cell r="H332">
            <v>38488.239999999998</v>
          </cell>
          <cell r="I332">
            <v>41340.22</v>
          </cell>
          <cell r="J332">
            <v>1</v>
          </cell>
        </row>
        <row r="333">
          <cell r="A333" t="str">
            <v>36224C3E5</v>
          </cell>
          <cell r="B333" t="str">
            <v>36224C3E5</v>
          </cell>
          <cell r="C333">
            <v>7.5</v>
          </cell>
          <cell r="D333">
            <v>39156</v>
          </cell>
          <cell r="E333" t="str">
            <v>GNMA POOL# 324897</v>
          </cell>
          <cell r="F333">
            <v>107.40999600000001</v>
          </cell>
          <cell r="G333">
            <v>373.57</v>
          </cell>
          <cell r="H333">
            <v>59771.15</v>
          </cell>
          <cell r="I333">
            <v>64200.19</v>
          </cell>
          <cell r="J333">
            <v>1</v>
          </cell>
        </row>
        <row r="334">
          <cell r="A334" t="str">
            <v>36224C3F2</v>
          </cell>
          <cell r="B334" t="str">
            <v>36224C3F2</v>
          </cell>
          <cell r="C334">
            <v>7.5</v>
          </cell>
          <cell r="D334">
            <v>39156</v>
          </cell>
          <cell r="E334" t="str">
            <v>GNMA POOL# 324898</v>
          </cell>
          <cell r="F334">
            <v>107.41</v>
          </cell>
          <cell r="G334">
            <v>361.9</v>
          </cell>
          <cell r="H334">
            <v>57904.18</v>
          </cell>
          <cell r="I334">
            <v>62194.879999999997</v>
          </cell>
          <cell r="J334">
            <v>1</v>
          </cell>
        </row>
        <row r="335">
          <cell r="A335" t="str">
            <v>36224C5N3</v>
          </cell>
          <cell r="B335" t="str">
            <v>36224C5N3</v>
          </cell>
          <cell r="C335">
            <v>7</v>
          </cell>
          <cell r="D335">
            <v>39583</v>
          </cell>
          <cell r="E335" t="str">
            <v>GNMA POOL# 324953</v>
          </cell>
          <cell r="F335">
            <v>107.13800000000001</v>
          </cell>
          <cell r="G335">
            <v>799.27</v>
          </cell>
          <cell r="H335">
            <v>137017.66</v>
          </cell>
          <cell r="I335">
            <v>146797.98000000001</v>
          </cell>
          <cell r="J335">
            <v>1</v>
          </cell>
        </row>
        <row r="336">
          <cell r="A336" t="str">
            <v>36224C6E2</v>
          </cell>
          <cell r="B336" t="str">
            <v>36224C6E2</v>
          </cell>
          <cell r="C336">
            <v>7.5</v>
          </cell>
          <cell r="D336">
            <v>39278</v>
          </cell>
          <cell r="E336" t="str">
            <v>GNMA POOL# 324969</v>
          </cell>
          <cell r="F336">
            <v>107.41000099999999</v>
          </cell>
          <cell r="G336">
            <v>612.84</v>
          </cell>
          <cell r="H336">
            <v>98054.37</v>
          </cell>
          <cell r="I336">
            <v>105320.2</v>
          </cell>
          <cell r="J336">
            <v>1</v>
          </cell>
        </row>
        <row r="337">
          <cell r="A337" t="str">
            <v>36224CJ24</v>
          </cell>
          <cell r="B337" t="str">
            <v>36224CJ24</v>
          </cell>
          <cell r="C337">
            <v>7.5</v>
          </cell>
          <cell r="D337">
            <v>39248</v>
          </cell>
          <cell r="E337" t="str">
            <v>GNMA POOL# 324381</v>
          </cell>
          <cell r="F337">
            <v>107.409994</v>
          </cell>
          <cell r="G337">
            <v>311.93</v>
          </cell>
          <cell r="H337">
            <v>49908.95</v>
          </cell>
          <cell r="I337">
            <v>53607.199999999997</v>
          </cell>
          <cell r="J337">
            <v>1</v>
          </cell>
        </row>
        <row r="338">
          <cell r="A338" t="str">
            <v>36224CKT3</v>
          </cell>
          <cell r="B338" t="str">
            <v>36224CKT3</v>
          </cell>
          <cell r="C338">
            <v>7.5</v>
          </cell>
          <cell r="D338">
            <v>39278</v>
          </cell>
          <cell r="E338" t="str">
            <v>GNMA POOL# 324406</v>
          </cell>
          <cell r="F338">
            <v>107.410008</v>
          </cell>
          <cell r="G338">
            <v>243.78</v>
          </cell>
          <cell r="H338">
            <v>39004.14</v>
          </cell>
          <cell r="I338">
            <v>41894.35</v>
          </cell>
          <cell r="J338">
            <v>1</v>
          </cell>
        </row>
        <row r="339">
          <cell r="A339" t="str">
            <v>36224CZF7</v>
          </cell>
          <cell r="B339" t="str">
            <v>36224CZF7</v>
          </cell>
          <cell r="C339">
            <v>8</v>
          </cell>
          <cell r="D339">
            <v>39217</v>
          </cell>
          <cell r="E339" t="str">
            <v>GNMA POOL# 324842</v>
          </cell>
          <cell r="F339">
            <v>107.06799100000001</v>
          </cell>
          <cell r="G339">
            <v>220.34</v>
          </cell>
          <cell r="H339">
            <v>33050.269999999997</v>
          </cell>
          <cell r="I339">
            <v>35386.26</v>
          </cell>
          <cell r="J339">
            <v>1</v>
          </cell>
        </row>
        <row r="340">
          <cell r="A340" t="str">
            <v>36224DF67</v>
          </cell>
          <cell r="B340" t="str">
            <v>36224DF67</v>
          </cell>
          <cell r="C340">
            <v>7.5</v>
          </cell>
          <cell r="D340">
            <v>39309</v>
          </cell>
          <cell r="E340" t="str">
            <v>GNMA POOL# 325189</v>
          </cell>
          <cell r="F340">
            <v>107.410015</v>
          </cell>
          <cell r="G340">
            <v>149.91999999999999</v>
          </cell>
          <cell r="H340">
            <v>23987.13</v>
          </cell>
          <cell r="I340">
            <v>25764.58</v>
          </cell>
          <cell r="J340">
            <v>1</v>
          </cell>
        </row>
        <row r="341">
          <cell r="A341" t="str">
            <v>36224DF83</v>
          </cell>
          <cell r="B341" t="str">
            <v>36224DF83</v>
          </cell>
          <cell r="C341">
            <v>8</v>
          </cell>
          <cell r="D341">
            <v>39309</v>
          </cell>
          <cell r="E341" t="str">
            <v>GNMA POOL# 325191</v>
          </cell>
          <cell r="F341">
            <v>107.06800200000001</v>
          </cell>
          <cell r="G341">
            <v>364.98</v>
          </cell>
          <cell r="H341">
            <v>54746.45</v>
          </cell>
          <cell r="I341">
            <v>58615.93</v>
          </cell>
          <cell r="J341">
            <v>1</v>
          </cell>
        </row>
        <row r="342">
          <cell r="A342" t="str">
            <v>36224DFH3</v>
          </cell>
          <cell r="B342" t="str">
            <v>36224DFH3</v>
          </cell>
          <cell r="C342">
            <v>7.5</v>
          </cell>
          <cell r="D342">
            <v>39248</v>
          </cell>
          <cell r="E342" t="str">
            <v>GNMA POOL# 325168</v>
          </cell>
          <cell r="F342">
            <v>107.410005</v>
          </cell>
          <cell r="G342">
            <v>300.39999999999998</v>
          </cell>
          <cell r="H342">
            <v>48063.8</v>
          </cell>
          <cell r="I342">
            <v>51625.33</v>
          </cell>
          <cell r="J342">
            <v>1</v>
          </cell>
        </row>
        <row r="343">
          <cell r="A343" t="str">
            <v>36224DFL4</v>
          </cell>
          <cell r="B343" t="str">
            <v>36224DFL4</v>
          </cell>
          <cell r="C343">
            <v>8</v>
          </cell>
          <cell r="D343">
            <v>39248</v>
          </cell>
          <cell r="E343" t="str">
            <v>GNMA POOL# 325171</v>
          </cell>
          <cell r="F343">
            <v>107.068001</v>
          </cell>
          <cell r="G343">
            <v>294.08999999999997</v>
          </cell>
          <cell r="H343">
            <v>44113.89</v>
          </cell>
          <cell r="I343">
            <v>47231.86</v>
          </cell>
          <cell r="J343">
            <v>1</v>
          </cell>
        </row>
        <row r="344">
          <cell r="A344" t="str">
            <v>36224DNY7</v>
          </cell>
          <cell r="B344" t="str">
            <v>36224DNY7</v>
          </cell>
          <cell r="C344">
            <v>7.5</v>
          </cell>
          <cell r="D344">
            <v>39340</v>
          </cell>
          <cell r="E344" t="str">
            <v>GNMA POOL# 325407</v>
          </cell>
          <cell r="F344">
            <v>107.409999</v>
          </cell>
          <cell r="G344">
            <v>1027.6300000000001</v>
          </cell>
          <cell r="H344">
            <v>164421.07</v>
          </cell>
          <cell r="I344">
            <v>176604.67</v>
          </cell>
          <cell r="J344">
            <v>1</v>
          </cell>
        </row>
        <row r="345">
          <cell r="A345" t="str">
            <v>36224DUJ2</v>
          </cell>
          <cell r="B345" t="str">
            <v>36224DUJ2</v>
          </cell>
          <cell r="C345">
            <v>7.5</v>
          </cell>
          <cell r="D345">
            <v>39217</v>
          </cell>
          <cell r="E345" t="str">
            <v>GNMA POOL# 325585</v>
          </cell>
          <cell r="F345">
            <v>107.409998</v>
          </cell>
          <cell r="G345">
            <v>519.19000000000005</v>
          </cell>
          <cell r="H345">
            <v>83070.87</v>
          </cell>
          <cell r="I345">
            <v>89226.42</v>
          </cell>
          <cell r="J345">
            <v>1</v>
          </cell>
        </row>
        <row r="346">
          <cell r="A346" t="str">
            <v>36224DVB8</v>
          </cell>
          <cell r="B346" t="str">
            <v>36224DVB8</v>
          </cell>
          <cell r="C346">
            <v>8</v>
          </cell>
          <cell r="D346">
            <v>39553</v>
          </cell>
          <cell r="E346" t="str">
            <v>GNMA POOL# 325610</v>
          </cell>
          <cell r="F346">
            <v>107.078981</v>
          </cell>
          <cell r="G346">
            <v>171.87</v>
          </cell>
          <cell r="H346">
            <v>25781.11</v>
          </cell>
          <cell r="I346">
            <v>27606.15</v>
          </cell>
          <cell r="J346">
            <v>1</v>
          </cell>
        </row>
        <row r="347">
          <cell r="A347" t="str">
            <v>36224E6A6</v>
          </cell>
          <cell r="B347" t="str">
            <v>36224E6A6</v>
          </cell>
          <cell r="C347">
            <v>7.5</v>
          </cell>
          <cell r="D347">
            <v>39187</v>
          </cell>
          <cell r="E347" t="str">
            <v>GNMA POOL# 326765</v>
          </cell>
          <cell r="F347">
            <v>107.409998</v>
          </cell>
          <cell r="G347">
            <v>236.46</v>
          </cell>
          <cell r="H347">
            <v>37832.94</v>
          </cell>
          <cell r="I347">
            <v>40636.36</v>
          </cell>
          <cell r="J347">
            <v>1</v>
          </cell>
        </row>
        <row r="348">
          <cell r="A348" t="str">
            <v>36224EDK6</v>
          </cell>
          <cell r="B348" t="str">
            <v>36224EDK6</v>
          </cell>
          <cell r="C348">
            <v>7</v>
          </cell>
          <cell r="D348">
            <v>39187</v>
          </cell>
          <cell r="E348" t="str">
            <v>GNMA POOL# 326006</v>
          </cell>
          <cell r="F348">
            <v>107.12495800000001</v>
          </cell>
          <cell r="G348">
            <v>41.74</v>
          </cell>
          <cell r="H348">
            <v>7155.13</v>
          </cell>
          <cell r="I348">
            <v>7664.93</v>
          </cell>
          <cell r="J348">
            <v>1</v>
          </cell>
        </row>
        <row r="349">
          <cell r="A349" t="str">
            <v>36224EJ38</v>
          </cell>
          <cell r="B349" t="str">
            <v>36224EJ38</v>
          </cell>
          <cell r="C349">
            <v>6.5</v>
          </cell>
          <cell r="D349">
            <v>39736</v>
          </cell>
          <cell r="E349" t="str">
            <v>GNMA POOL# 326182</v>
          </cell>
          <cell r="F349">
            <v>105.429033</v>
          </cell>
          <cell r="G349">
            <v>40.08</v>
          </cell>
          <cell r="H349">
            <v>7398.74</v>
          </cell>
          <cell r="I349">
            <v>7800.42</v>
          </cell>
          <cell r="J349">
            <v>1</v>
          </cell>
        </row>
        <row r="350">
          <cell r="A350" t="str">
            <v>36224EN82</v>
          </cell>
          <cell r="B350" t="str">
            <v>36224EN82</v>
          </cell>
          <cell r="C350">
            <v>8</v>
          </cell>
          <cell r="D350">
            <v>39217</v>
          </cell>
          <cell r="E350" t="str">
            <v>GNMA POOL# 326315</v>
          </cell>
          <cell r="F350">
            <v>107.068037</v>
          </cell>
          <cell r="G350">
            <v>75.2</v>
          </cell>
          <cell r="H350">
            <v>11279.37</v>
          </cell>
          <cell r="I350">
            <v>12076.6</v>
          </cell>
          <cell r="J350">
            <v>1</v>
          </cell>
        </row>
        <row r="351">
          <cell r="A351" t="str">
            <v>36224ENP4</v>
          </cell>
          <cell r="B351" t="str">
            <v>36224ENP4</v>
          </cell>
          <cell r="C351">
            <v>7.5</v>
          </cell>
          <cell r="D351">
            <v>39156</v>
          </cell>
          <cell r="E351" t="str">
            <v>GNMA POOL# 326298</v>
          </cell>
          <cell r="F351">
            <v>107.40999600000001</v>
          </cell>
          <cell r="G351">
            <v>738.11</v>
          </cell>
          <cell r="H351">
            <v>118097.63</v>
          </cell>
          <cell r="I351">
            <v>126848.66</v>
          </cell>
          <cell r="J351">
            <v>1</v>
          </cell>
        </row>
        <row r="352">
          <cell r="A352" t="str">
            <v>36224ESR5</v>
          </cell>
          <cell r="B352" t="str">
            <v>36224ESR5</v>
          </cell>
          <cell r="C352">
            <v>7.5</v>
          </cell>
          <cell r="D352">
            <v>39493</v>
          </cell>
          <cell r="E352" t="str">
            <v>GNMA POOL# 326428</v>
          </cell>
          <cell r="F352">
            <v>107.43300600000001</v>
          </cell>
          <cell r="G352">
            <v>315.62</v>
          </cell>
          <cell r="H352">
            <v>50499.89</v>
          </cell>
          <cell r="I352">
            <v>54253.55</v>
          </cell>
          <cell r="J352">
            <v>1</v>
          </cell>
        </row>
        <row r="353">
          <cell r="A353" t="str">
            <v>36224ESW4</v>
          </cell>
          <cell r="B353" t="str">
            <v>36224ESW4</v>
          </cell>
          <cell r="C353">
            <v>7.5</v>
          </cell>
          <cell r="D353">
            <v>39522</v>
          </cell>
          <cell r="E353" t="str">
            <v>GNMA POOL# 326433</v>
          </cell>
          <cell r="F353">
            <v>107.432999</v>
          </cell>
          <cell r="G353">
            <v>861.71</v>
          </cell>
          <cell r="H353">
            <v>137873.01999999999</v>
          </cell>
          <cell r="I353">
            <v>148121.12</v>
          </cell>
          <cell r="J353">
            <v>1</v>
          </cell>
        </row>
        <row r="354">
          <cell r="A354" t="str">
            <v>36224ETC7</v>
          </cell>
          <cell r="B354" t="str">
            <v>36224ETC7</v>
          </cell>
          <cell r="C354">
            <v>7</v>
          </cell>
          <cell r="D354">
            <v>39644</v>
          </cell>
          <cell r="E354" t="str">
            <v>GNMA POOL# 326447</v>
          </cell>
          <cell r="F354">
            <v>107.138003</v>
          </cell>
          <cell r="G354">
            <v>676.02</v>
          </cell>
          <cell r="H354">
            <v>115888.86</v>
          </cell>
          <cell r="I354">
            <v>124161.01</v>
          </cell>
          <cell r="J354">
            <v>1</v>
          </cell>
        </row>
        <row r="355">
          <cell r="A355" t="str">
            <v>36224ETP8</v>
          </cell>
          <cell r="B355" t="str">
            <v>36224ETP8</v>
          </cell>
          <cell r="C355">
            <v>7</v>
          </cell>
          <cell r="D355">
            <v>45214</v>
          </cell>
          <cell r="E355" t="str">
            <v>GNMA POOL# 326458</v>
          </cell>
          <cell r="F355">
            <v>104.955</v>
          </cell>
          <cell r="G355">
            <v>2420.7800000000002</v>
          </cell>
          <cell r="H355">
            <v>414990.07</v>
          </cell>
          <cell r="I355">
            <v>435552.83</v>
          </cell>
          <cell r="J355">
            <v>1</v>
          </cell>
        </row>
        <row r="356">
          <cell r="A356" t="str">
            <v>36224EV42</v>
          </cell>
          <cell r="B356" t="str">
            <v>36224EV42</v>
          </cell>
          <cell r="C356">
            <v>6.5</v>
          </cell>
          <cell r="D356">
            <v>39675</v>
          </cell>
          <cell r="E356" t="str">
            <v>GNMA POOL# 326535</v>
          </cell>
          <cell r="F356">
            <v>105.428985</v>
          </cell>
          <cell r="G356">
            <v>163.21</v>
          </cell>
          <cell r="H356">
            <v>30130.68</v>
          </cell>
          <cell r="I356">
            <v>31766.47</v>
          </cell>
          <cell r="J356">
            <v>1</v>
          </cell>
        </row>
        <row r="357">
          <cell r="A357" t="str">
            <v>36224EVV2</v>
          </cell>
          <cell r="B357" t="str">
            <v>36224EVV2</v>
          </cell>
          <cell r="C357">
            <v>7</v>
          </cell>
          <cell r="D357">
            <v>39431</v>
          </cell>
          <cell r="E357" t="str">
            <v>GNMA POOL# 326528</v>
          </cell>
          <cell r="F357">
            <v>107.125</v>
          </cell>
          <cell r="G357">
            <v>2578.27</v>
          </cell>
          <cell r="H357">
            <v>441989.17</v>
          </cell>
          <cell r="I357">
            <v>473480.9</v>
          </cell>
          <cell r="J357">
            <v>1</v>
          </cell>
        </row>
        <row r="358">
          <cell r="A358" t="str">
            <v>36224FE30</v>
          </cell>
          <cell r="B358" t="str">
            <v>36224FE30</v>
          </cell>
          <cell r="C358">
            <v>7.5</v>
          </cell>
          <cell r="D358">
            <v>39553</v>
          </cell>
          <cell r="E358" t="str">
            <v>GNMA POOL# 326954</v>
          </cell>
          <cell r="F358">
            <v>107.433004</v>
          </cell>
          <cell r="G358">
            <v>254.13</v>
          </cell>
          <cell r="H358">
            <v>40660.68</v>
          </cell>
          <cell r="I358">
            <v>43682.99</v>
          </cell>
          <cell r="J358">
            <v>1</v>
          </cell>
        </row>
        <row r="359">
          <cell r="A359" t="str">
            <v>36224FFN5</v>
          </cell>
          <cell r="B359" t="str">
            <v>36224FFN5</v>
          </cell>
          <cell r="C359">
            <v>6.5</v>
          </cell>
          <cell r="D359">
            <v>39583</v>
          </cell>
          <cell r="E359" t="str">
            <v>GNMA POOL# 326973</v>
          </cell>
          <cell r="F359">
            <v>105.42899199999999</v>
          </cell>
          <cell r="G359">
            <v>251.47</v>
          </cell>
          <cell r="H359">
            <v>46424.639999999999</v>
          </cell>
          <cell r="I359">
            <v>48945.03</v>
          </cell>
          <cell r="J359">
            <v>1</v>
          </cell>
        </row>
        <row r="360">
          <cell r="A360" t="str">
            <v>36224FGC8</v>
          </cell>
          <cell r="B360" t="str">
            <v>36224FGC8</v>
          </cell>
          <cell r="C360">
            <v>7</v>
          </cell>
          <cell r="D360">
            <v>39583</v>
          </cell>
          <cell r="E360" t="str">
            <v>GNMA POOL# 326995</v>
          </cell>
          <cell r="F360">
            <v>107.138006</v>
          </cell>
          <cell r="G360">
            <v>331.03</v>
          </cell>
          <cell r="H360">
            <v>56747.22</v>
          </cell>
          <cell r="I360">
            <v>60797.84</v>
          </cell>
          <cell r="J360">
            <v>1</v>
          </cell>
        </row>
        <row r="361">
          <cell r="A361" t="str">
            <v>36224FGT1</v>
          </cell>
          <cell r="B361" t="str">
            <v>36224FGT1</v>
          </cell>
          <cell r="C361">
            <v>7</v>
          </cell>
          <cell r="D361">
            <v>39614</v>
          </cell>
          <cell r="E361" t="str">
            <v>GNMA POOL# 327010</v>
          </cell>
          <cell r="F361">
            <v>107.13800000000001</v>
          </cell>
          <cell r="G361">
            <v>2090.5300000000002</v>
          </cell>
          <cell r="H361">
            <v>358376.02</v>
          </cell>
          <cell r="I361">
            <v>383956.9</v>
          </cell>
          <cell r="J361">
            <v>1</v>
          </cell>
        </row>
        <row r="362">
          <cell r="A362" t="str">
            <v>36224FJH4</v>
          </cell>
          <cell r="B362" t="str">
            <v>36224FJH4</v>
          </cell>
          <cell r="C362">
            <v>8</v>
          </cell>
          <cell r="D362">
            <v>39278</v>
          </cell>
          <cell r="E362" t="str">
            <v>GNMA POOL# 327064</v>
          </cell>
          <cell r="F362">
            <v>107.067993</v>
          </cell>
          <cell r="G362">
            <v>400.75</v>
          </cell>
          <cell r="H362">
            <v>60112.11</v>
          </cell>
          <cell r="I362">
            <v>64360.83</v>
          </cell>
          <cell r="J362">
            <v>1</v>
          </cell>
        </row>
        <row r="363">
          <cell r="A363" t="str">
            <v>36224G7L6</v>
          </cell>
          <cell r="B363" t="str">
            <v>36224G7L6</v>
          </cell>
          <cell r="C363">
            <v>7.5</v>
          </cell>
          <cell r="D363">
            <v>39340</v>
          </cell>
          <cell r="E363" t="str">
            <v>GNMA POOL# 328599</v>
          </cell>
          <cell r="F363">
            <v>107.409999</v>
          </cell>
          <cell r="G363">
            <v>586.29</v>
          </cell>
          <cell r="H363">
            <v>93807.17</v>
          </cell>
          <cell r="I363">
            <v>100758.28</v>
          </cell>
          <cell r="J363">
            <v>1</v>
          </cell>
        </row>
        <row r="364">
          <cell r="A364" t="str">
            <v>36224GBE7</v>
          </cell>
          <cell r="B364" t="str">
            <v>36224GBE7</v>
          </cell>
          <cell r="C364">
            <v>7.5</v>
          </cell>
          <cell r="D364">
            <v>39340</v>
          </cell>
          <cell r="E364" t="str">
            <v>GNMA POOL# 327737</v>
          </cell>
          <cell r="F364">
            <v>107.40998500000001</v>
          </cell>
          <cell r="G364">
            <v>74.37</v>
          </cell>
          <cell r="H364">
            <v>11899.35</v>
          </cell>
          <cell r="I364">
            <v>12781.09</v>
          </cell>
          <cell r="J364">
            <v>1</v>
          </cell>
        </row>
        <row r="365">
          <cell r="A365" t="str">
            <v>36224GN79</v>
          </cell>
          <cell r="B365" t="str">
            <v>36224GN79</v>
          </cell>
          <cell r="C365">
            <v>7.5</v>
          </cell>
          <cell r="D365">
            <v>39309</v>
          </cell>
          <cell r="E365" t="str">
            <v>GNMA POOL# 328114</v>
          </cell>
          <cell r="F365">
            <v>107.409994</v>
          </cell>
          <cell r="G365">
            <v>295.54000000000002</v>
          </cell>
          <cell r="H365">
            <v>47286.14</v>
          </cell>
          <cell r="I365">
            <v>50790.04</v>
          </cell>
          <cell r="J365">
            <v>1</v>
          </cell>
        </row>
        <row r="366">
          <cell r="A366" t="str">
            <v>36224GRA8</v>
          </cell>
          <cell r="B366" t="str">
            <v>36224GRA8</v>
          </cell>
          <cell r="C366">
            <v>7.5</v>
          </cell>
          <cell r="D366">
            <v>39278</v>
          </cell>
          <cell r="E366" t="str">
            <v>GNMA POOL# 328181</v>
          </cell>
          <cell r="F366">
            <v>107.409989</v>
          </cell>
          <cell r="G366">
            <v>280.83999999999997</v>
          </cell>
          <cell r="H366">
            <v>44933.67</v>
          </cell>
          <cell r="I366">
            <v>48263.25</v>
          </cell>
          <cell r="J366">
            <v>1</v>
          </cell>
        </row>
        <row r="367">
          <cell r="A367" t="str">
            <v>36224HCV6</v>
          </cell>
          <cell r="B367" t="str">
            <v>36224HCV6</v>
          </cell>
          <cell r="C367">
            <v>7.5</v>
          </cell>
          <cell r="D367">
            <v>39370</v>
          </cell>
          <cell r="E367" t="str">
            <v>GNMA POOL# 328684</v>
          </cell>
          <cell r="F367">
            <v>107.41001</v>
          </cell>
          <cell r="G367">
            <v>317.23</v>
          </cell>
          <cell r="H367">
            <v>50756.21</v>
          </cell>
          <cell r="I367">
            <v>54517.25</v>
          </cell>
          <cell r="J367">
            <v>1</v>
          </cell>
        </row>
        <row r="368">
          <cell r="A368" t="str">
            <v>36224HG26</v>
          </cell>
          <cell r="B368" t="str">
            <v>36224HG26</v>
          </cell>
          <cell r="C368">
            <v>7</v>
          </cell>
          <cell r="D368">
            <v>44849</v>
          </cell>
          <cell r="E368" t="str">
            <v>GNMA POOL# 328817</v>
          </cell>
          <cell r="F368">
            <v>104.955994</v>
          </cell>
          <cell r="G368">
            <v>240.87</v>
          </cell>
          <cell r="H368">
            <v>41292.22</v>
          </cell>
          <cell r="I368">
            <v>43338.66</v>
          </cell>
          <cell r="J368">
            <v>1</v>
          </cell>
        </row>
        <row r="369">
          <cell r="A369" t="str">
            <v>36224HG83</v>
          </cell>
          <cell r="B369" t="str">
            <v>36224HG83</v>
          </cell>
          <cell r="C369">
            <v>7</v>
          </cell>
          <cell r="D369">
            <v>39522</v>
          </cell>
          <cell r="E369" t="str">
            <v>GNMA POOL# 328823</v>
          </cell>
          <cell r="F369">
            <v>107.124996</v>
          </cell>
          <cell r="G369">
            <v>282.2</v>
          </cell>
          <cell r="H369">
            <v>48377.85</v>
          </cell>
          <cell r="I369">
            <v>51824.77</v>
          </cell>
          <cell r="J369">
            <v>1</v>
          </cell>
        </row>
        <row r="370">
          <cell r="A370" t="str">
            <v>36224HP83</v>
          </cell>
          <cell r="B370" t="str">
            <v>36224HP83</v>
          </cell>
          <cell r="C370">
            <v>7.5</v>
          </cell>
          <cell r="D370">
            <v>39248</v>
          </cell>
          <cell r="E370" t="str">
            <v>GNMA POOL# 329047</v>
          </cell>
          <cell r="F370">
            <v>107.410084</v>
          </cell>
          <cell r="G370">
            <v>22.31</v>
          </cell>
          <cell r="H370">
            <v>3569.46</v>
          </cell>
          <cell r="I370">
            <v>3833.96</v>
          </cell>
          <cell r="J370">
            <v>1</v>
          </cell>
        </row>
        <row r="371">
          <cell r="A371" t="str">
            <v>36224HQG4</v>
          </cell>
          <cell r="B371" t="str">
            <v>36224HQG4</v>
          </cell>
          <cell r="C371">
            <v>7.5</v>
          </cell>
          <cell r="D371">
            <v>39278</v>
          </cell>
          <cell r="E371" t="str">
            <v>GNMA POOL# 329055</v>
          </cell>
          <cell r="F371">
            <v>107.409997</v>
          </cell>
          <cell r="G371">
            <v>620.74</v>
          </cell>
          <cell r="H371">
            <v>99319.2</v>
          </cell>
          <cell r="I371">
            <v>106678.75</v>
          </cell>
          <cell r="J371">
            <v>1</v>
          </cell>
        </row>
        <row r="372">
          <cell r="A372" t="str">
            <v>36224HSM9</v>
          </cell>
          <cell r="B372" t="str">
            <v>36224HSM9</v>
          </cell>
          <cell r="C372">
            <v>7.5</v>
          </cell>
          <cell r="D372">
            <v>39340</v>
          </cell>
          <cell r="E372" t="str">
            <v>GNMA POOL# 329124</v>
          </cell>
          <cell r="F372">
            <v>107.409986</v>
          </cell>
          <cell r="G372">
            <v>185.47</v>
          </cell>
          <cell r="H372">
            <v>29675.09</v>
          </cell>
          <cell r="I372">
            <v>31874.01</v>
          </cell>
          <cell r="J372">
            <v>1</v>
          </cell>
        </row>
        <row r="373">
          <cell r="A373" t="str">
            <v>36224JBS0</v>
          </cell>
          <cell r="B373" t="str">
            <v>36224JBS0</v>
          </cell>
          <cell r="C373">
            <v>7.5</v>
          </cell>
          <cell r="D373">
            <v>39340</v>
          </cell>
          <cell r="E373" t="str">
            <v>GNMA POOL# 329549</v>
          </cell>
          <cell r="F373">
            <v>107.410003</v>
          </cell>
          <cell r="G373">
            <v>887.93</v>
          </cell>
          <cell r="H373">
            <v>142068.76999999999</v>
          </cell>
          <cell r="I373">
            <v>152596.07</v>
          </cell>
          <cell r="J373">
            <v>1</v>
          </cell>
        </row>
        <row r="374">
          <cell r="A374" t="str">
            <v>36224JDS8</v>
          </cell>
          <cell r="B374" t="str">
            <v>36224JDS8</v>
          </cell>
          <cell r="C374">
            <v>7.5</v>
          </cell>
          <cell r="D374">
            <v>39309</v>
          </cell>
          <cell r="E374" t="str">
            <v>GNMA POOL# 329613</v>
          </cell>
          <cell r="F374">
            <v>107.41000200000001</v>
          </cell>
          <cell r="G374">
            <v>187.39</v>
          </cell>
          <cell r="H374">
            <v>29982.45</v>
          </cell>
          <cell r="I374">
            <v>32204.15</v>
          </cell>
          <cell r="J374">
            <v>1</v>
          </cell>
        </row>
        <row r="375">
          <cell r="A375" t="str">
            <v>36224JG89</v>
          </cell>
          <cell r="B375" t="str">
            <v>36224JG89</v>
          </cell>
          <cell r="C375">
            <v>7</v>
          </cell>
          <cell r="D375">
            <v>44849</v>
          </cell>
          <cell r="E375" t="str">
            <v>GNMA POOL# 329723</v>
          </cell>
          <cell r="F375">
            <v>104.956007</v>
          </cell>
          <cell r="G375">
            <v>172.44</v>
          </cell>
          <cell r="H375">
            <v>29560.69</v>
          </cell>
          <cell r="I375">
            <v>31025.72</v>
          </cell>
          <cell r="J375">
            <v>1</v>
          </cell>
        </row>
        <row r="376">
          <cell r="A376" t="str">
            <v>36224JGA4</v>
          </cell>
          <cell r="B376" t="str">
            <v>36224JGA4</v>
          </cell>
          <cell r="C376">
            <v>7.5</v>
          </cell>
          <cell r="D376">
            <v>39309</v>
          </cell>
          <cell r="E376" t="str">
            <v>GNMA POOL# 329693</v>
          </cell>
          <cell r="F376">
            <v>107.410008</v>
          </cell>
          <cell r="G376">
            <v>341.31</v>
          </cell>
          <cell r="H376">
            <v>54609.39</v>
          </cell>
          <cell r="I376">
            <v>58655.95</v>
          </cell>
          <cell r="J376">
            <v>1</v>
          </cell>
        </row>
        <row r="377">
          <cell r="A377" t="str">
            <v>36224JGV8</v>
          </cell>
          <cell r="B377" t="str">
            <v>36224JGV8</v>
          </cell>
          <cell r="C377">
            <v>8</v>
          </cell>
          <cell r="D377">
            <v>39248</v>
          </cell>
          <cell r="E377" t="str">
            <v>GNMA POOL# 329712</v>
          </cell>
          <cell r="F377">
            <v>107.067999</v>
          </cell>
          <cell r="G377">
            <v>275.19</v>
          </cell>
          <cell r="H377">
            <v>41278.870000000003</v>
          </cell>
          <cell r="I377">
            <v>44196.46</v>
          </cell>
          <cell r="J377">
            <v>1</v>
          </cell>
        </row>
        <row r="378">
          <cell r="A378" t="str">
            <v>36224JHE5</v>
          </cell>
          <cell r="B378" t="str">
            <v>36224JHE5</v>
          </cell>
          <cell r="C378">
            <v>7</v>
          </cell>
          <cell r="D378">
            <v>39401</v>
          </cell>
          <cell r="E378" t="str">
            <v>GNMA POOL# 329729</v>
          </cell>
          <cell r="F378">
            <v>107.12499800000001</v>
          </cell>
          <cell r="G378">
            <v>314.33999999999997</v>
          </cell>
          <cell r="H378">
            <v>53886.89</v>
          </cell>
          <cell r="I378">
            <v>57726.33</v>
          </cell>
          <cell r="J378">
            <v>1</v>
          </cell>
        </row>
        <row r="379">
          <cell r="A379" t="str">
            <v>36224JHF2</v>
          </cell>
          <cell r="B379" t="str">
            <v>36224JHF2</v>
          </cell>
          <cell r="C379">
            <v>7</v>
          </cell>
          <cell r="D379">
            <v>44880</v>
          </cell>
          <cell r="E379" t="str">
            <v>GN       329730</v>
          </cell>
          <cell r="F379">
            <v>104.956</v>
          </cell>
          <cell r="G379">
            <v>4062.8</v>
          </cell>
          <cell r="H379">
            <v>696479.15</v>
          </cell>
          <cell r="I379">
            <v>730996.66</v>
          </cell>
          <cell r="J379">
            <v>1</v>
          </cell>
        </row>
        <row r="380">
          <cell r="A380" t="str">
            <v>36224JHJ4</v>
          </cell>
          <cell r="B380" t="str">
            <v>36224JHJ4</v>
          </cell>
          <cell r="C380">
            <v>7.5</v>
          </cell>
          <cell r="D380">
            <v>39401</v>
          </cell>
          <cell r="E380" t="str">
            <v>GNMA POOL# 329733</v>
          </cell>
          <cell r="F380">
            <v>107.410005</v>
          </cell>
          <cell r="G380">
            <v>436.78</v>
          </cell>
          <cell r="H380">
            <v>69885.38</v>
          </cell>
          <cell r="I380">
            <v>75063.89</v>
          </cell>
          <cell r="J380">
            <v>1</v>
          </cell>
        </row>
        <row r="381">
          <cell r="A381" t="str">
            <v>36224JMV1</v>
          </cell>
          <cell r="B381" t="str">
            <v>36224JMV1</v>
          </cell>
          <cell r="C381">
            <v>7.5</v>
          </cell>
          <cell r="D381">
            <v>39522</v>
          </cell>
          <cell r="E381" t="str">
            <v>GNMA POOL# 329872</v>
          </cell>
          <cell r="F381">
            <v>107.432997</v>
          </cell>
          <cell r="G381">
            <v>1167.95</v>
          </cell>
          <cell r="H381">
            <v>186872.12</v>
          </cell>
          <cell r="I381">
            <v>200762.32</v>
          </cell>
          <cell r="J381">
            <v>1</v>
          </cell>
        </row>
        <row r="382">
          <cell r="A382" t="str">
            <v>36224KD71</v>
          </cell>
          <cell r="B382" t="str">
            <v>36224KD71</v>
          </cell>
          <cell r="C382">
            <v>7</v>
          </cell>
          <cell r="D382">
            <v>39401</v>
          </cell>
          <cell r="E382" t="str">
            <v>GNMA POOL# 330526</v>
          </cell>
          <cell r="F382">
            <v>107.12499099999999</v>
          </cell>
          <cell r="G382">
            <v>55.11</v>
          </cell>
          <cell r="H382">
            <v>9447.4500000000007</v>
          </cell>
          <cell r="I382">
            <v>10120.58</v>
          </cell>
          <cell r="J382">
            <v>1</v>
          </cell>
        </row>
        <row r="383">
          <cell r="A383" t="str">
            <v>36224KEL9</v>
          </cell>
          <cell r="B383" t="str">
            <v>36224KEL9</v>
          </cell>
          <cell r="C383">
            <v>7.5</v>
          </cell>
          <cell r="D383">
            <v>39340</v>
          </cell>
          <cell r="E383" t="str">
            <v>GNMA POOL# 330539</v>
          </cell>
          <cell r="F383">
            <v>107.410011</v>
          </cell>
          <cell r="G383">
            <v>257.72000000000003</v>
          </cell>
          <cell r="H383">
            <v>41235.699999999997</v>
          </cell>
          <cell r="I383">
            <v>44291.27</v>
          </cell>
          <cell r="J383">
            <v>1</v>
          </cell>
        </row>
        <row r="384">
          <cell r="A384" t="str">
            <v>36224KQ44</v>
          </cell>
          <cell r="B384" t="str">
            <v>36224KQ44</v>
          </cell>
          <cell r="C384">
            <v>7</v>
          </cell>
          <cell r="D384">
            <v>39401</v>
          </cell>
          <cell r="E384" t="str">
            <v>GNMA POOL# 330875</v>
          </cell>
          <cell r="F384">
            <v>107.124995</v>
          </cell>
          <cell r="G384">
            <v>525.12</v>
          </cell>
          <cell r="H384">
            <v>90019.85</v>
          </cell>
          <cell r="I384">
            <v>96433.76</v>
          </cell>
          <cell r="J384">
            <v>1</v>
          </cell>
        </row>
        <row r="385">
          <cell r="A385" t="str">
            <v>36224L3A3</v>
          </cell>
          <cell r="B385" t="str">
            <v>36224L3A3</v>
          </cell>
          <cell r="C385">
            <v>7</v>
          </cell>
          <cell r="D385">
            <v>39431</v>
          </cell>
          <cell r="E385" t="str">
            <v>GNMA POOL# 332093</v>
          </cell>
          <cell r="F385">
            <v>107.125</v>
          </cell>
          <cell r="G385">
            <v>261.77</v>
          </cell>
          <cell r="H385">
            <v>44875.23</v>
          </cell>
          <cell r="I385">
            <v>48072.59</v>
          </cell>
          <cell r="J385">
            <v>1</v>
          </cell>
        </row>
        <row r="386">
          <cell r="A386" t="str">
            <v>36224LC21</v>
          </cell>
          <cell r="B386" t="str">
            <v>36224LC21</v>
          </cell>
          <cell r="C386">
            <v>7</v>
          </cell>
          <cell r="D386">
            <v>39401</v>
          </cell>
          <cell r="E386" t="str">
            <v>GNMA POOL# 331389</v>
          </cell>
          <cell r="F386">
            <v>107.124999</v>
          </cell>
          <cell r="G386">
            <v>1420.95</v>
          </cell>
          <cell r="H386">
            <v>243592.18</v>
          </cell>
          <cell r="I386">
            <v>260948.12</v>
          </cell>
          <cell r="J386">
            <v>1</v>
          </cell>
        </row>
        <row r="387">
          <cell r="A387" t="str">
            <v>36224LV95</v>
          </cell>
          <cell r="B387" t="str">
            <v>36224LV95</v>
          </cell>
          <cell r="C387">
            <v>7.5</v>
          </cell>
          <cell r="D387">
            <v>39278</v>
          </cell>
          <cell r="E387" t="str">
            <v>GNMA POOL# 331940</v>
          </cell>
          <cell r="F387">
            <v>107.41001300000001</v>
          </cell>
          <cell r="G387">
            <v>176.63</v>
          </cell>
          <cell r="H387">
            <v>28261.22</v>
          </cell>
          <cell r="I387">
            <v>30355.38</v>
          </cell>
          <cell r="J387">
            <v>1</v>
          </cell>
        </row>
        <row r="388">
          <cell r="A388" t="str">
            <v>36224LZX8</v>
          </cell>
          <cell r="B388" t="str">
            <v>36224LZX8</v>
          </cell>
          <cell r="C388">
            <v>7</v>
          </cell>
          <cell r="D388">
            <v>39370</v>
          </cell>
          <cell r="E388" t="str">
            <v>GNMA POOL# 332058</v>
          </cell>
          <cell r="F388">
            <v>107.12499699999999</v>
          </cell>
          <cell r="G388">
            <v>282.87</v>
          </cell>
          <cell r="H388">
            <v>48491.53</v>
          </cell>
          <cell r="I388">
            <v>51946.55</v>
          </cell>
          <cell r="J388">
            <v>1</v>
          </cell>
        </row>
        <row r="389">
          <cell r="A389" t="str">
            <v>36224M2C8</v>
          </cell>
          <cell r="B389" t="str">
            <v>36224M2C8</v>
          </cell>
          <cell r="C389">
            <v>7</v>
          </cell>
          <cell r="D389">
            <v>39401</v>
          </cell>
          <cell r="E389" t="str">
            <v>GNMA POOL# 332971</v>
          </cell>
          <cell r="F389">
            <v>107.125001</v>
          </cell>
          <cell r="G389">
            <v>719.01</v>
          </cell>
          <cell r="H389">
            <v>123258.65</v>
          </cell>
          <cell r="I389">
            <v>132040.82999999999</v>
          </cell>
          <cell r="J389">
            <v>1</v>
          </cell>
        </row>
        <row r="390">
          <cell r="A390" t="str">
            <v>36224MFA8</v>
          </cell>
          <cell r="B390" t="str">
            <v>36224MFA8</v>
          </cell>
          <cell r="C390">
            <v>7.5</v>
          </cell>
          <cell r="D390">
            <v>39370</v>
          </cell>
          <cell r="E390" t="str">
            <v>GNMA POOL# 332361</v>
          </cell>
          <cell r="F390">
            <v>107.41000200000001</v>
          </cell>
          <cell r="G390">
            <v>501.42</v>
          </cell>
          <cell r="H390">
            <v>80226.559999999998</v>
          </cell>
          <cell r="I390">
            <v>86171.35</v>
          </cell>
          <cell r="J390">
            <v>1</v>
          </cell>
        </row>
        <row r="391">
          <cell r="A391" t="str">
            <v>36224MJS5</v>
          </cell>
          <cell r="B391" t="str">
            <v>36224MJS5</v>
          </cell>
          <cell r="C391">
            <v>7</v>
          </cell>
          <cell r="D391">
            <v>39583</v>
          </cell>
          <cell r="E391" t="str">
            <v>GNMA POOL# 332473</v>
          </cell>
          <cell r="F391">
            <v>107.138001</v>
          </cell>
          <cell r="G391">
            <v>2441.1</v>
          </cell>
          <cell r="H391">
            <v>418474.31</v>
          </cell>
          <cell r="I391">
            <v>448345.01</v>
          </cell>
          <cell r="J391">
            <v>1</v>
          </cell>
        </row>
        <row r="392">
          <cell r="A392" t="str">
            <v>36224MKC8</v>
          </cell>
          <cell r="B392" t="str">
            <v>36224MKC8</v>
          </cell>
          <cell r="C392">
            <v>7</v>
          </cell>
          <cell r="D392">
            <v>44941</v>
          </cell>
          <cell r="E392" t="str">
            <v>GNMA POOL# 332491</v>
          </cell>
          <cell r="F392">
            <v>104.956</v>
          </cell>
          <cell r="G392">
            <v>2011.26</v>
          </cell>
          <cell r="H392">
            <v>344787.34</v>
          </cell>
          <cell r="I392">
            <v>361875</v>
          </cell>
          <cell r="J392">
            <v>1</v>
          </cell>
        </row>
        <row r="393">
          <cell r="A393" t="str">
            <v>36224MUJ2</v>
          </cell>
          <cell r="B393" t="str">
            <v>36224MUJ2</v>
          </cell>
          <cell r="C393">
            <v>7.5</v>
          </cell>
          <cell r="D393">
            <v>39340</v>
          </cell>
          <cell r="E393" t="str">
            <v>GNMA POOL# 332785</v>
          </cell>
          <cell r="F393">
            <v>107.40995599999999</v>
          </cell>
          <cell r="G393">
            <v>46.78</v>
          </cell>
          <cell r="H393">
            <v>7485.47</v>
          </cell>
          <cell r="I393">
            <v>8040.14</v>
          </cell>
          <cell r="J393">
            <v>1</v>
          </cell>
        </row>
        <row r="394">
          <cell r="A394" t="str">
            <v>36224MWQ4</v>
          </cell>
          <cell r="B394" t="str">
            <v>36224MWQ4</v>
          </cell>
          <cell r="C394">
            <v>7</v>
          </cell>
          <cell r="D394">
            <v>39370</v>
          </cell>
          <cell r="E394" t="str">
            <v>GNMA POOL# 332855</v>
          </cell>
          <cell r="F394">
            <v>107.124996</v>
          </cell>
          <cell r="G394">
            <v>276.54000000000002</v>
          </cell>
          <cell r="H394">
            <v>47406.34</v>
          </cell>
          <cell r="I394">
            <v>50784.04</v>
          </cell>
          <cell r="J394">
            <v>1</v>
          </cell>
        </row>
        <row r="395">
          <cell r="A395" t="str">
            <v>36224NBM4</v>
          </cell>
          <cell r="B395" t="str">
            <v>36224NBM4</v>
          </cell>
          <cell r="C395">
            <v>7</v>
          </cell>
          <cell r="D395">
            <v>39401</v>
          </cell>
          <cell r="E395" t="str">
            <v>GNMA POOL# 333144</v>
          </cell>
          <cell r="F395">
            <v>107.12499</v>
          </cell>
          <cell r="G395">
            <v>284.51</v>
          </cell>
          <cell r="H395">
            <v>48773.120000000003</v>
          </cell>
          <cell r="I395">
            <v>52248.2</v>
          </cell>
          <cell r="J395">
            <v>1</v>
          </cell>
        </row>
        <row r="396">
          <cell r="A396" t="str">
            <v>36224NEY5</v>
          </cell>
          <cell r="B396" t="str">
            <v>36224NEY5</v>
          </cell>
          <cell r="C396">
            <v>7.5</v>
          </cell>
          <cell r="D396">
            <v>39309</v>
          </cell>
          <cell r="E396" t="str">
            <v>GNMA POOL# 333251</v>
          </cell>
          <cell r="F396">
            <v>107.409993</v>
          </cell>
          <cell r="G396">
            <v>288.99</v>
          </cell>
          <cell r="H396">
            <v>46237.83</v>
          </cell>
          <cell r="I396">
            <v>49664.05</v>
          </cell>
          <cell r="J396">
            <v>1</v>
          </cell>
        </row>
        <row r="397">
          <cell r="A397" t="str">
            <v>36224NF32</v>
          </cell>
          <cell r="B397" t="str">
            <v>36224NF32</v>
          </cell>
          <cell r="C397">
            <v>7.5</v>
          </cell>
          <cell r="D397">
            <v>39309</v>
          </cell>
          <cell r="E397" t="str">
            <v>GNMA POOL# 333286</v>
          </cell>
          <cell r="F397">
            <v>107.40999100000001</v>
          </cell>
          <cell r="G397">
            <v>300.66000000000003</v>
          </cell>
          <cell r="H397">
            <v>48105.05</v>
          </cell>
          <cell r="I397">
            <v>51669.63</v>
          </cell>
          <cell r="J397">
            <v>1</v>
          </cell>
        </row>
        <row r="398">
          <cell r="A398" t="str">
            <v>36224NFU2</v>
          </cell>
          <cell r="B398" t="str">
            <v>36224NFU2</v>
          </cell>
          <cell r="C398">
            <v>7</v>
          </cell>
          <cell r="D398">
            <v>39401</v>
          </cell>
          <cell r="E398" t="str">
            <v>GNMA POOL# 333279</v>
          </cell>
          <cell r="F398">
            <v>107.125</v>
          </cell>
          <cell r="G398">
            <v>788.32</v>
          </cell>
          <cell r="H398">
            <v>135140.92000000001</v>
          </cell>
          <cell r="I398">
            <v>144769.71</v>
          </cell>
          <cell r="J398">
            <v>1</v>
          </cell>
        </row>
        <row r="399">
          <cell r="A399" t="str">
            <v>36224NFW8</v>
          </cell>
          <cell r="B399" t="str">
            <v>36224NFW8</v>
          </cell>
          <cell r="C399">
            <v>7.5</v>
          </cell>
          <cell r="D399">
            <v>39401</v>
          </cell>
          <cell r="E399" t="str">
            <v>GNMA POOL# 333281</v>
          </cell>
          <cell r="F399">
            <v>107.410004</v>
          </cell>
          <cell r="G399">
            <v>378.92</v>
          </cell>
          <cell r="H399">
            <v>60626.69</v>
          </cell>
          <cell r="I399">
            <v>65119.13</v>
          </cell>
          <cell r="J399">
            <v>1</v>
          </cell>
        </row>
        <row r="400">
          <cell r="A400" t="str">
            <v>36224NLB7</v>
          </cell>
          <cell r="B400" t="str">
            <v>36224NLB7</v>
          </cell>
          <cell r="C400">
            <v>7.5</v>
          </cell>
          <cell r="D400">
            <v>39401</v>
          </cell>
          <cell r="E400" t="str">
            <v>GNMA POOL# 333422</v>
          </cell>
          <cell r="F400">
            <v>107.409986</v>
          </cell>
          <cell r="G400">
            <v>157.72999999999999</v>
          </cell>
          <cell r="H400">
            <v>25236.89</v>
          </cell>
          <cell r="I400">
            <v>27106.94</v>
          </cell>
          <cell r="J400">
            <v>1</v>
          </cell>
        </row>
        <row r="401">
          <cell r="A401" t="str">
            <v>36224NMC4</v>
          </cell>
          <cell r="B401" t="str">
            <v>36224NMC4</v>
          </cell>
          <cell r="C401">
            <v>7.5</v>
          </cell>
          <cell r="D401">
            <v>39462</v>
          </cell>
          <cell r="E401" t="str">
            <v>GNMA POOL# 333455</v>
          </cell>
          <cell r="F401">
            <v>107.40999600000001</v>
          </cell>
          <cell r="G401">
            <v>284.27999999999997</v>
          </cell>
          <cell r="H401">
            <v>45484.1</v>
          </cell>
          <cell r="I401">
            <v>48854.47</v>
          </cell>
          <cell r="J401">
            <v>1</v>
          </cell>
        </row>
        <row r="402">
          <cell r="A402" t="str">
            <v>36224NMQ3</v>
          </cell>
          <cell r="B402" t="str">
            <v>36224NMQ3</v>
          </cell>
          <cell r="C402">
            <v>7.5</v>
          </cell>
          <cell r="D402">
            <v>39522</v>
          </cell>
          <cell r="E402" t="str">
            <v>GNMA POOL# 333467</v>
          </cell>
          <cell r="F402">
            <v>107.432998</v>
          </cell>
          <cell r="G402">
            <v>645.53</v>
          </cell>
          <cell r="H402">
            <v>103284.17</v>
          </cell>
          <cell r="I402">
            <v>110961.28</v>
          </cell>
          <cell r="J402">
            <v>1</v>
          </cell>
        </row>
        <row r="403">
          <cell r="A403" t="str">
            <v>36224NVK6</v>
          </cell>
          <cell r="B403" t="str">
            <v>36224NVK6</v>
          </cell>
          <cell r="C403">
            <v>7.5</v>
          </cell>
          <cell r="D403">
            <v>39340</v>
          </cell>
          <cell r="E403" t="str">
            <v>GNMA POOL# 333718</v>
          </cell>
          <cell r="F403">
            <v>107.410009</v>
          </cell>
          <cell r="G403">
            <v>312.42</v>
          </cell>
          <cell r="H403">
            <v>49986.85</v>
          </cell>
          <cell r="I403">
            <v>53690.879999999997</v>
          </cell>
          <cell r="J403">
            <v>1</v>
          </cell>
        </row>
        <row r="404">
          <cell r="A404" t="str">
            <v>36224P6E3</v>
          </cell>
          <cell r="B404" t="str">
            <v>36224P6E3</v>
          </cell>
          <cell r="C404">
            <v>7.5</v>
          </cell>
          <cell r="D404">
            <v>39431</v>
          </cell>
          <cell r="E404" t="str">
            <v>GNMA POOL# 334869</v>
          </cell>
          <cell r="F404">
            <v>107.409989</v>
          </cell>
          <cell r="G404">
            <v>149.31</v>
          </cell>
          <cell r="H404">
            <v>23890.05</v>
          </cell>
          <cell r="I404">
            <v>25660.3</v>
          </cell>
          <cell r="J404">
            <v>1</v>
          </cell>
        </row>
        <row r="405">
          <cell r="A405" t="str">
            <v>36224PE95</v>
          </cell>
          <cell r="B405" t="str">
            <v>36224PE95</v>
          </cell>
          <cell r="C405">
            <v>7</v>
          </cell>
          <cell r="D405">
            <v>39370</v>
          </cell>
          <cell r="E405" t="str">
            <v>GNMA POOL# 334160</v>
          </cell>
          <cell r="F405">
            <v>107.125057</v>
          </cell>
          <cell r="G405">
            <v>27.46</v>
          </cell>
          <cell r="H405">
            <v>4707.05</v>
          </cell>
          <cell r="I405">
            <v>5042.43</v>
          </cell>
          <cell r="J405">
            <v>1</v>
          </cell>
        </row>
        <row r="406">
          <cell r="A406" t="str">
            <v>36224PUF3</v>
          </cell>
          <cell r="B406" t="str">
            <v>36224PUF3</v>
          </cell>
          <cell r="C406">
            <v>7.5</v>
          </cell>
          <cell r="D406">
            <v>39522</v>
          </cell>
          <cell r="E406" t="str">
            <v>GNMA POOL# 334582</v>
          </cell>
          <cell r="F406">
            <v>107.433008</v>
          </cell>
          <cell r="G406">
            <v>115.75</v>
          </cell>
          <cell r="H406">
            <v>18519.689999999999</v>
          </cell>
          <cell r="I406">
            <v>19896.259999999998</v>
          </cell>
          <cell r="J406">
            <v>1</v>
          </cell>
        </row>
        <row r="407">
          <cell r="A407" t="str">
            <v>36224Q4Q6</v>
          </cell>
          <cell r="B407" t="str">
            <v>36224Q4Q6</v>
          </cell>
          <cell r="C407">
            <v>6.5</v>
          </cell>
          <cell r="D407">
            <v>39706</v>
          </cell>
          <cell r="E407" t="str">
            <v>GNMA POOL# 335731</v>
          </cell>
          <cell r="F407">
            <v>105.428977</v>
          </cell>
          <cell r="G407">
            <v>95.93</v>
          </cell>
          <cell r="H407">
            <v>17710.52</v>
          </cell>
          <cell r="I407">
            <v>18672.02</v>
          </cell>
          <cell r="J407">
            <v>1</v>
          </cell>
        </row>
        <row r="408">
          <cell r="A408" t="str">
            <v>36224QCZ7</v>
          </cell>
          <cell r="B408" t="str">
            <v>36224QCZ7</v>
          </cell>
          <cell r="C408">
            <v>7.5</v>
          </cell>
          <cell r="D408">
            <v>39370</v>
          </cell>
          <cell r="E408" t="str">
            <v>GNMA POOL# 334988</v>
          </cell>
          <cell r="F408">
            <v>107.409998</v>
          </cell>
          <cell r="G408">
            <v>1650.37</v>
          </cell>
          <cell r="H408">
            <v>264059.84000000003</v>
          </cell>
          <cell r="I408">
            <v>283626.67</v>
          </cell>
          <cell r="J408">
            <v>1</v>
          </cell>
        </row>
        <row r="409">
          <cell r="A409" t="str">
            <v>36224QDS2</v>
          </cell>
          <cell r="B409" t="str">
            <v>36224QDS2</v>
          </cell>
          <cell r="C409">
            <v>7</v>
          </cell>
          <cell r="D409">
            <v>39401</v>
          </cell>
          <cell r="E409" t="str">
            <v>GNMA POOL# 335013</v>
          </cell>
          <cell r="F409">
            <v>107.124993</v>
          </cell>
          <cell r="G409">
            <v>371.34</v>
          </cell>
          <cell r="H409">
            <v>63658.87</v>
          </cell>
          <cell r="I409">
            <v>68194.559999999998</v>
          </cell>
          <cell r="J409">
            <v>1</v>
          </cell>
        </row>
        <row r="410">
          <cell r="A410" t="str">
            <v>36224QEE2</v>
          </cell>
          <cell r="B410" t="str">
            <v>36224QEE2</v>
          </cell>
          <cell r="C410">
            <v>7</v>
          </cell>
          <cell r="D410">
            <v>39370</v>
          </cell>
          <cell r="E410" t="str">
            <v>GNMA POOL# 335033</v>
          </cell>
          <cell r="F410">
            <v>107.12505299999999</v>
          </cell>
          <cell r="G410">
            <v>39.409999999999997</v>
          </cell>
          <cell r="H410">
            <v>6756.16</v>
          </cell>
          <cell r="I410">
            <v>7237.54</v>
          </cell>
          <cell r="J410">
            <v>1</v>
          </cell>
        </row>
        <row r="411">
          <cell r="A411" t="str">
            <v>36224QMK9</v>
          </cell>
          <cell r="B411" t="str">
            <v>36224QMK9</v>
          </cell>
          <cell r="C411">
            <v>6.5</v>
          </cell>
          <cell r="D411">
            <v>39859</v>
          </cell>
          <cell r="E411" t="str">
            <v>GNMA POOL# 335262</v>
          </cell>
          <cell r="F411">
            <v>105.311999</v>
          </cell>
          <cell r="G411">
            <v>595.55999999999995</v>
          </cell>
          <cell r="H411">
            <v>109948.81</v>
          </cell>
          <cell r="I411">
            <v>115789.29</v>
          </cell>
          <cell r="J411">
            <v>1</v>
          </cell>
        </row>
        <row r="412">
          <cell r="A412" t="str">
            <v>36224QQM1</v>
          </cell>
          <cell r="B412" t="str">
            <v>36224QQM1</v>
          </cell>
          <cell r="C412">
            <v>7</v>
          </cell>
          <cell r="D412">
            <v>39431</v>
          </cell>
          <cell r="E412" t="str">
            <v>GNMA POOL# 335360</v>
          </cell>
          <cell r="F412">
            <v>107.12499800000001</v>
          </cell>
          <cell r="G412">
            <v>473.54</v>
          </cell>
          <cell r="H412">
            <v>81177.850000000006</v>
          </cell>
          <cell r="I412">
            <v>86961.77</v>
          </cell>
          <cell r="J412">
            <v>1</v>
          </cell>
        </row>
        <row r="413">
          <cell r="A413" t="str">
            <v>36224QSW7</v>
          </cell>
          <cell r="B413" t="str">
            <v>36224QSW7</v>
          </cell>
          <cell r="C413">
            <v>7</v>
          </cell>
          <cell r="D413">
            <v>44849</v>
          </cell>
          <cell r="E413" t="str">
            <v>GNMA POOL# 335433</v>
          </cell>
          <cell r="F413">
            <v>104.95600399999999</v>
          </cell>
          <cell r="G413">
            <v>397.78</v>
          </cell>
          <cell r="H413">
            <v>68191.23</v>
          </cell>
          <cell r="I413">
            <v>71570.789999999994</v>
          </cell>
          <cell r="J413">
            <v>1</v>
          </cell>
        </row>
        <row r="414">
          <cell r="A414" t="str">
            <v>36224QUG9</v>
          </cell>
          <cell r="B414" t="str">
            <v>36224QUG9</v>
          </cell>
          <cell r="C414">
            <v>7</v>
          </cell>
          <cell r="D414">
            <v>39401</v>
          </cell>
          <cell r="E414" t="str">
            <v>GNMA POOL# 335483</v>
          </cell>
          <cell r="F414">
            <v>107.12503</v>
          </cell>
          <cell r="G414">
            <v>49.34</v>
          </cell>
          <cell r="H414">
            <v>8458.2099999999991</v>
          </cell>
          <cell r="I414">
            <v>9060.86</v>
          </cell>
          <cell r="J414">
            <v>1</v>
          </cell>
        </row>
        <row r="415">
          <cell r="A415" t="str">
            <v>36224QWX0</v>
          </cell>
          <cell r="B415" t="str">
            <v>36224QWX0</v>
          </cell>
          <cell r="C415">
            <v>7.5</v>
          </cell>
          <cell r="D415">
            <v>39370</v>
          </cell>
          <cell r="E415" t="str">
            <v>GNMA POOL# 335562</v>
          </cell>
          <cell r="F415">
            <v>107.41000200000001</v>
          </cell>
          <cell r="G415">
            <v>221.78</v>
          </cell>
          <cell r="H415">
            <v>35485.279999999999</v>
          </cell>
          <cell r="I415">
            <v>38114.74</v>
          </cell>
          <cell r="J415">
            <v>1</v>
          </cell>
        </row>
        <row r="416">
          <cell r="A416" t="str">
            <v>36224QXB7</v>
          </cell>
          <cell r="B416" t="str">
            <v>36224QXB7</v>
          </cell>
          <cell r="C416">
            <v>7.5</v>
          </cell>
          <cell r="D416">
            <v>39401</v>
          </cell>
          <cell r="E416" t="str">
            <v>GNMA POOL# 335574</v>
          </cell>
          <cell r="F416">
            <v>107.410011</v>
          </cell>
          <cell r="G416">
            <v>184.93</v>
          </cell>
          <cell r="H416">
            <v>29588.62</v>
          </cell>
          <cell r="I416">
            <v>31781.14</v>
          </cell>
          <cell r="J416">
            <v>1</v>
          </cell>
        </row>
        <row r="417">
          <cell r="A417" t="str">
            <v>36224QXC5</v>
          </cell>
          <cell r="B417" t="str">
            <v>36224QXC5</v>
          </cell>
          <cell r="C417">
            <v>7</v>
          </cell>
          <cell r="D417">
            <v>39370</v>
          </cell>
          <cell r="E417" t="str">
            <v>GNMA POOL# 335575</v>
          </cell>
          <cell r="F417">
            <v>107.124934</v>
          </cell>
          <cell r="G417">
            <v>41.01</v>
          </cell>
          <cell r="H417">
            <v>7029.96</v>
          </cell>
          <cell r="I417">
            <v>7530.84</v>
          </cell>
          <cell r="J417">
            <v>1</v>
          </cell>
        </row>
        <row r="418">
          <cell r="A418" t="str">
            <v>36224QXJ0</v>
          </cell>
          <cell r="B418" t="str">
            <v>36224QXJ0</v>
          </cell>
          <cell r="C418">
            <v>7</v>
          </cell>
          <cell r="D418">
            <v>39401</v>
          </cell>
          <cell r="E418" t="str">
            <v>GNMA POOL# 335581</v>
          </cell>
          <cell r="F418">
            <v>107.125006</v>
          </cell>
          <cell r="G418">
            <v>378.17</v>
          </cell>
          <cell r="H418">
            <v>64829.98</v>
          </cell>
          <cell r="I418">
            <v>69449.119999999995</v>
          </cell>
          <cell r="J418">
            <v>1</v>
          </cell>
        </row>
        <row r="419">
          <cell r="A419" t="str">
            <v>36224QZ90</v>
          </cell>
          <cell r="B419" t="str">
            <v>36224QZ90</v>
          </cell>
          <cell r="C419">
            <v>7.5</v>
          </cell>
          <cell r="D419">
            <v>39553</v>
          </cell>
          <cell r="E419" t="str">
            <v>GNMA POOL# 335668</v>
          </cell>
          <cell r="F419">
            <v>107.432998</v>
          </cell>
          <cell r="G419">
            <v>776.82</v>
          </cell>
          <cell r="H419">
            <v>124291.43</v>
          </cell>
          <cell r="I419">
            <v>133530.01</v>
          </cell>
          <cell r="J419">
            <v>1</v>
          </cell>
        </row>
        <row r="420">
          <cell r="A420" t="str">
            <v>36224QZD1</v>
          </cell>
          <cell r="B420" t="str">
            <v>36224QZD1</v>
          </cell>
          <cell r="C420">
            <v>7.5</v>
          </cell>
          <cell r="D420">
            <v>39493</v>
          </cell>
          <cell r="E420" t="str">
            <v>GNMA POOL# 335640</v>
          </cell>
          <cell r="F420">
            <v>107.433002</v>
          </cell>
          <cell r="G420">
            <v>46.22</v>
          </cell>
          <cell r="H420">
            <v>7394.59</v>
          </cell>
          <cell r="I420">
            <v>7944.23</v>
          </cell>
          <cell r="J420">
            <v>1</v>
          </cell>
        </row>
        <row r="421">
          <cell r="A421" t="str">
            <v>36224QZG4</v>
          </cell>
          <cell r="B421" t="str">
            <v>36224QZG4</v>
          </cell>
          <cell r="C421">
            <v>7</v>
          </cell>
          <cell r="D421">
            <v>39522</v>
          </cell>
          <cell r="E421" t="str">
            <v>GNMA POOL# 335643</v>
          </cell>
          <cell r="F421">
            <v>107.138002</v>
          </cell>
          <cell r="G421">
            <v>771.97</v>
          </cell>
          <cell r="H421">
            <v>132336.9</v>
          </cell>
          <cell r="I421">
            <v>141783.10999999999</v>
          </cell>
          <cell r="J421">
            <v>1</v>
          </cell>
        </row>
        <row r="422">
          <cell r="A422" t="str">
            <v>36224QZS8</v>
          </cell>
          <cell r="B422" t="str">
            <v>36224QZS8</v>
          </cell>
          <cell r="C422">
            <v>7.5</v>
          </cell>
          <cell r="D422">
            <v>39522</v>
          </cell>
          <cell r="E422" t="str">
            <v>GNMA POOL# 335653</v>
          </cell>
          <cell r="F422">
            <v>107.433004</v>
          </cell>
          <cell r="G422">
            <v>137.94</v>
          </cell>
          <cell r="H422">
            <v>22070.62</v>
          </cell>
          <cell r="I422">
            <v>23711.13</v>
          </cell>
          <cell r="J422">
            <v>1</v>
          </cell>
        </row>
        <row r="423">
          <cell r="A423" t="str">
            <v>36224R4D3</v>
          </cell>
          <cell r="B423" t="str">
            <v>36224R4D3</v>
          </cell>
          <cell r="C423">
            <v>7</v>
          </cell>
          <cell r="D423">
            <v>39493</v>
          </cell>
          <cell r="E423" t="str">
            <v>GNMA POOL# 336620</v>
          </cell>
          <cell r="F423">
            <v>107.125004</v>
          </cell>
          <cell r="G423">
            <v>341.74</v>
          </cell>
          <cell r="H423">
            <v>58583.97</v>
          </cell>
          <cell r="I423">
            <v>62758.080000000002</v>
          </cell>
          <cell r="J423">
            <v>1</v>
          </cell>
        </row>
        <row r="424">
          <cell r="A424" t="str">
            <v>36224RCR3</v>
          </cell>
          <cell r="B424" t="str">
            <v>36224RCR3</v>
          </cell>
          <cell r="C424">
            <v>7</v>
          </cell>
          <cell r="D424">
            <v>39401</v>
          </cell>
          <cell r="E424" t="str">
            <v>GNMA POOL# 335880</v>
          </cell>
          <cell r="F424">
            <v>107.124994</v>
          </cell>
          <cell r="G424">
            <v>338.19</v>
          </cell>
          <cell r="H424">
            <v>57974.93</v>
          </cell>
          <cell r="I424">
            <v>62105.64</v>
          </cell>
          <cell r="J424">
            <v>1</v>
          </cell>
        </row>
        <row r="425">
          <cell r="A425" t="str">
            <v>36224RE34</v>
          </cell>
          <cell r="B425" t="str">
            <v>36224RE34</v>
          </cell>
          <cell r="C425">
            <v>7</v>
          </cell>
          <cell r="D425">
            <v>39370</v>
          </cell>
          <cell r="E425" t="str">
            <v>GNMA POOL# 335954</v>
          </cell>
          <cell r="F425">
            <v>107.125072</v>
          </cell>
          <cell r="G425">
            <v>34.81</v>
          </cell>
          <cell r="H425">
            <v>5968.08</v>
          </cell>
          <cell r="I425">
            <v>6393.31</v>
          </cell>
          <cell r="J425">
            <v>1</v>
          </cell>
        </row>
        <row r="426">
          <cell r="A426" t="str">
            <v>36224RFP4</v>
          </cell>
          <cell r="B426" t="str">
            <v>36224RFP4</v>
          </cell>
          <cell r="C426">
            <v>7.5</v>
          </cell>
          <cell r="D426">
            <v>39401</v>
          </cell>
          <cell r="E426" t="str">
            <v>GNMA POOL# 335974</v>
          </cell>
          <cell r="F426">
            <v>107.41000200000001</v>
          </cell>
          <cell r="G426">
            <v>558.16999999999996</v>
          </cell>
          <cell r="H426">
            <v>89307.26</v>
          </cell>
          <cell r="I426">
            <v>95924.93</v>
          </cell>
          <cell r="J426">
            <v>1</v>
          </cell>
        </row>
        <row r="427">
          <cell r="A427" t="str">
            <v>36224RGC2</v>
          </cell>
          <cell r="B427" t="str">
            <v>36224RGC2</v>
          </cell>
          <cell r="C427">
            <v>7.5</v>
          </cell>
          <cell r="D427">
            <v>39309</v>
          </cell>
          <cell r="E427" t="str">
            <v>GNMA POOL# 335995</v>
          </cell>
          <cell r="F427">
            <v>107.41000099999999</v>
          </cell>
          <cell r="G427">
            <v>324.83999999999997</v>
          </cell>
          <cell r="H427">
            <v>51975.03</v>
          </cell>
          <cell r="I427">
            <v>55826.38</v>
          </cell>
          <cell r="J427">
            <v>1</v>
          </cell>
        </row>
        <row r="428">
          <cell r="A428" t="str">
            <v>36224RS39</v>
          </cell>
          <cell r="B428" t="str">
            <v>36224RS39</v>
          </cell>
          <cell r="C428">
            <v>7.5</v>
          </cell>
          <cell r="D428">
            <v>39340</v>
          </cell>
          <cell r="E428" t="str">
            <v>GNMA POOL# 336338</v>
          </cell>
          <cell r="F428">
            <v>107.41</v>
          </cell>
          <cell r="G428">
            <v>553.65</v>
          </cell>
          <cell r="H428">
            <v>88584.48</v>
          </cell>
          <cell r="I428">
            <v>95148.59</v>
          </cell>
          <cell r="J428">
            <v>1</v>
          </cell>
        </row>
        <row r="429">
          <cell r="A429" t="str">
            <v>36224RW91</v>
          </cell>
          <cell r="B429" t="str">
            <v>36224RW91</v>
          </cell>
          <cell r="C429">
            <v>7</v>
          </cell>
          <cell r="D429">
            <v>39614</v>
          </cell>
          <cell r="E429" t="str">
            <v>GNMA POOL# 336472</v>
          </cell>
          <cell r="F429">
            <v>107.138002</v>
          </cell>
          <cell r="G429">
            <v>1216.02</v>
          </cell>
          <cell r="H429">
            <v>208460.29</v>
          </cell>
          <cell r="I429">
            <v>223340.19</v>
          </cell>
          <cell r="J429">
            <v>1</v>
          </cell>
        </row>
        <row r="430">
          <cell r="A430" t="str">
            <v>36224SHX3</v>
          </cell>
          <cell r="B430" t="str">
            <v>36224SHX3</v>
          </cell>
          <cell r="C430">
            <v>7.5</v>
          </cell>
          <cell r="D430">
            <v>39553</v>
          </cell>
          <cell r="E430" t="str">
            <v>GNMA POOL# 336946</v>
          </cell>
          <cell r="F430">
            <v>107.432997</v>
          </cell>
          <cell r="G430">
            <v>595.41</v>
          </cell>
          <cell r="H430">
            <v>95265.47</v>
          </cell>
          <cell r="I430">
            <v>102346.55</v>
          </cell>
          <cell r="J430">
            <v>1</v>
          </cell>
        </row>
        <row r="431">
          <cell r="A431" t="str">
            <v>36224SJE3</v>
          </cell>
          <cell r="B431" t="str">
            <v>36224SJE3</v>
          </cell>
          <cell r="C431">
            <v>6.5</v>
          </cell>
          <cell r="D431">
            <v>39583</v>
          </cell>
          <cell r="E431" t="str">
            <v>GNMA POOL# 336961</v>
          </cell>
          <cell r="F431">
            <v>105.429007</v>
          </cell>
          <cell r="G431">
            <v>188.79</v>
          </cell>
          <cell r="H431">
            <v>34853.89</v>
          </cell>
          <cell r="I431">
            <v>36746.11</v>
          </cell>
          <cell r="J431">
            <v>1</v>
          </cell>
        </row>
        <row r="432">
          <cell r="A432" t="str">
            <v>36224SL26</v>
          </cell>
          <cell r="B432" t="str">
            <v>36224SL26</v>
          </cell>
          <cell r="C432">
            <v>7.5</v>
          </cell>
          <cell r="D432">
            <v>39553</v>
          </cell>
          <cell r="E432" t="str">
            <v>GNMA POOL# 337045</v>
          </cell>
          <cell r="F432">
            <v>107.433007</v>
          </cell>
          <cell r="G432">
            <v>187.94</v>
          </cell>
          <cell r="H432">
            <v>30069.66</v>
          </cell>
          <cell r="I432">
            <v>32304.74</v>
          </cell>
          <cell r="J432">
            <v>1</v>
          </cell>
        </row>
        <row r="433">
          <cell r="A433" t="str">
            <v>36224SM41</v>
          </cell>
          <cell r="B433" t="str">
            <v>36224SM41</v>
          </cell>
          <cell r="C433">
            <v>7</v>
          </cell>
          <cell r="D433">
            <v>39614</v>
          </cell>
          <cell r="E433" t="str">
            <v>GNMA POOL# 337079</v>
          </cell>
          <cell r="F433">
            <v>107.138001</v>
          </cell>
          <cell r="G433">
            <v>927.33</v>
          </cell>
          <cell r="H433">
            <v>158970.54999999999</v>
          </cell>
          <cell r="I433">
            <v>170317.87</v>
          </cell>
          <cell r="J433">
            <v>1</v>
          </cell>
        </row>
        <row r="434">
          <cell r="A434" t="str">
            <v>36224SMM1</v>
          </cell>
          <cell r="B434" t="str">
            <v>36224SMM1</v>
          </cell>
          <cell r="C434">
            <v>7</v>
          </cell>
          <cell r="D434">
            <v>39583</v>
          </cell>
          <cell r="E434" t="str">
            <v>GNMA POOL# 337064</v>
          </cell>
          <cell r="F434">
            <v>107.138003</v>
          </cell>
          <cell r="G434">
            <v>816.44</v>
          </cell>
          <cell r="H434">
            <v>139961.26999999999</v>
          </cell>
          <cell r="I434">
            <v>149951.71</v>
          </cell>
          <cell r="J434">
            <v>1</v>
          </cell>
        </row>
        <row r="435">
          <cell r="A435" t="str">
            <v>36224SV58</v>
          </cell>
          <cell r="B435" t="str">
            <v>36224SV58</v>
          </cell>
          <cell r="C435">
            <v>7</v>
          </cell>
          <cell r="D435">
            <v>39614</v>
          </cell>
          <cell r="E435" t="str">
            <v>GNMA POOL# 337336</v>
          </cell>
          <cell r="F435">
            <v>107.137998</v>
          </cell>
          <cell r="G435">
            <v>761.01</v>
          </cell>
          <cell r="H435">
            <v>130459.68</v>
          </cell>
          <cell r="I435">
            <v>139771.89000000001</v>
          </cell>
          <cell r="J435">
            <v>1</v>
          </cell>
        </row>
        <row r="436">
          <cell r="A436" t="str">
            <v>36224SYP1</v>
          </cell>
          <cell r="B436" t="str">
            <v>36224SYP1</v>
          </cell>
          <cell r="C436">
            <v>7</v>
          </cell>
          <cell r="D436">
            <v>39583</v>
          </cell>
          <cell r="E436" t="str">
            <v>GNMA POOL# 337418</v>
          </cell>
          <cell r="F436">
            <v>107.13800000000001</v>
          </cell>
          <cell r="G436">
            <v>1118.6300000000001</v>
          </cell>
          <cell r="H436">
            <v>191765.06</v>
          </cell>
          <cell r="I436">
            <v>205453.25</v>
          </cell>
          <cell r="J436">
            <v>1</v>
          </cell>
        </row>
        <row r="437">
          <cell r="A437" t="str">
            <v>36224SZX3</v>
          </cell>
          <cell r="B437" t="str">
            <v>36224SZX3</v>
          </cell>
          <cell r="C437">
            <v>7</v>
          </cell>
          <cell r="D437">
            <v>39614</v>
          </cell>
          <cell r="E437" t="str">
            <v>GNMA POOL# 337458</v>
          </cell>
          <cell r="F437">
            <v>107.13799899999999</v>
          </cell>
          <cell r="G437">
            <v>3034.63</v>
          </cell>
          <cell r="H437">
            <v>520222.53</v>
          </cell>
          <cell r="I437">
            <v>557356.01</v>
          </cell>
          <cell r="J437">
            <v>1</v>
          </cell>
        </row>
        <row r="438">
          <cell r="A438" t="str">
            <v>36224T2N9</v>
          </cell>
          <cell r="B438" t="str">
            <v>36224T2N9</v>
          </cell>
          <cell r="C438">
            <v>7</v>
          </cell>
          <cell r="D438">
            <v>39431</v>
          </cell>
          <cell r="E438" t="str">
            <v>GNMA POOL# 338381</v>
          </cell>
          <cell r="F438">
            <v>107.124999</v>
          </cell>
          <cell r="G438">
            <v>1731.8</v>
          </cell>
          <cell r="H438">
            <v>296880.62</v>
          </cell>
          <cell r="I438">
            <v>318033.36</v>
          </cell>
          <cell r="J438">
            <v>1</v>
          </cell>
        </row>
        <row r="439">
          <cell r="A439" t="str">
            <v>36224TNB2</v>
          </cell>
          <cell r="B439" t="str">
            <v>36224TNB2</v>
          </cell>
          <cell r="C439">
            <v>7</v>
          </cell>
          <cell r="D439">
            <v>44880</v>
          </cell>
          <cell r="E439" t="str">
            <v>GNMA POOL# 337986</v>
          </cell>
          <cell r="F439">
            <v>104.955994</v>
          </cell>
          <cell r="G439">
            <v>356.45</v>
          </cell>
          <cell r="H439">
            <v>61105</v>
          </cell>
          <cell r="I439">
            <v>64133.36</v>
          </cell>
          <cell r="J439">
            <v>1</v>
          </cell>
        </row>
        <row r="440">
          <cell r="A440" t="str">
            <v>36224TT26</v>
          </cell>
          <cell r="B440" t="str">
            <v>36224TT26</v>
          </cell>
          <cell r="C440">
            <v>7.5</v>
          </cell>
          <cell r="D440">
            <v>39401</v>
          </cell>
          <cell r="E440" t="str">
            <v>GNMA POOL# 338169</v>
          </cell>
          <cell r="F440">
            <v>107.410016</v>
          </cell>
          <cell r="G440">
            <v>133.63999999999999</v>
          </cell>
          <cell r="H440">
            <v>21381.87</v>
          </cell>
          <cell r="I440">
            <v>22966.27</v>
          </cell>
          <cell r="J440">
            <v>1</v>
          </cell>
        </row>
        <row r="441">
          <cell r="A441" t="str">
            <v>36224TVW7</v>
          </cell>
          <cell r="B441" t="str">
            <v>36224TVW7</v>
          </cell>
          <cell r="C441">
            <v>7.5</v>
          </cell>
          <cell r="D441">
            <v>39431</v>
          </cell>
          <cell r="E441" t="str">
            <v>GNMA POOL# 338229</v>
          </cell>
          <cell r="F441">
            <v>107.410005</v>
          </cell>
          <cell r="G441">
            <v>529.35</v>
          </cell>
          <cell r="H441">
            <v>84696.16</v>
          </cell>
          <cell r="I441">
            <v>90972.15</v>
          </cell>
          <cell r="J441">
            <v>1</v>
          </cell>
        </row>
        <row r="442">
          <cell r="A442" t="str">
            <v>36224TWW6</v>
          </cell>
          <cell r="B442" t="str">
            <v>36224TWW6</v>
          </cell>
          <cell r="C442">
            <v>7</v>
          </cell>
          <cell r="D442">
            <v>44880</v>
          </cell>
          <cell r="E442" t="str">
            <v>GNMA POOL# 338261</v>
          </cell>
          <cell r="F442">
            <v>104.956048</v>
          </cell>
          <cell r="G442">
            <v>51.72</v>
          </cell>
          <cell r="H442">
            <v>8866.5400000000009</v>
          </cell>
          <cell r="I442">
            <v>9305.9699999999993</v>
          </cell>
          <cell r="J442">
            <v>1</v>
          </cell>
        </row>
        <row r="443">
          <cell r="A443" t="str">
            <v>36224TZY9</v>
          </cell>
          <cell r="B443" t="str">
            <v>36224TZY9</v>
          </cell>
          <cell r="C443">
            <v>7</v>
          </cell>
          <cell r="D443">
            <v>39431</v>
          </cell>
          <cell r="E443" t="str">
            <v>GNMA POOL# 338359</v>
          </cell>
          <cell r="F443">
            <v>107.125011</v>
          </cell>
          <cell r="G443">
            <v>195.77</v>
          </cell>
          <cell r="H443">
            <v>33560.51</v>
          </cell>
          <cell r="I443">
            <v>35951.699999999997</v>
          </cell>
          <cell r="J443">
            <v>1</v>
          </cell>
        </row>
        <row r="444">
          <cell r="A444" t="str">
            <v>36224TZZ6</v>
          </cell>
          <cell r="B444" t="str">
            <v>36224TZZ6</v>
          </cell>
          <cell r="C444">
            <v>7</v>
          </cell>
          <cell r="D444">
            <v>39431</v>
          </cell>
          <cell r="E444" t="str">
            <v>GNMA POOL# 338360</v>
          </cell>
          <cell r="F444">
            <v>107.124995</v>
          </cell>
          <cell r="G444">
            <v>406.96</v>
          </cell>
          <cell r="H444">
            <v>69763.98</v>
          </cell>
          <cell r="I444">
            <v>74734.66</v>
          </cell>
          <cell r="J444">
            <v>1</v>
          </cell>
        </row>
        <row r="445">
          <cell r="A445" t="str">
            <v>36224UDV6</v>
          </cell>
          <cell r="B445" t="str">
            <v>36224UDV6</v>
          </cell>
          <cell r="C445">
            <v>7.5</v>
          </cell>
          <cell r="D445">
            <v>39462</v>
          </cell>
          <cell r="E445" t="str">
            <v>GNMA POOL# 338616</v>
          </cell>
          <cell r="F445">
            <v>107.41000200000001</v>
          </cell>
          <cell r="G445">
            <v>408.2</v>
          </cell>
          <cell r="H445">
            <v>65311.45</v>
          </cell>
          <cell r="I445">
            <v>70151.03</v>
          </cell>
          <cell r="J445">
            <v>1</v>
          </cell>
        </row>
        <row r="446">
          <cell r="A446" t="str">
            <v>36224UHV2</v>
          </cell>
          <cell r="B446" t="str">
            <v>36224UHV2</v>
          </cell>
          <cell r="C446">
            <v>7</v>
          </cell>
          <cell r="D446">
            <v>39553</v>
          </cell>
          <cell r="E446" t="str">
            <v>GNMA POOL# 338744</v>
          </cell>
          <cell r="F446">
            <v>107.137998</v>
          </cell>
          <cell r="G446">
            <v>1319.83</v>
          </cell>
          <cell r="H446">
            <v>226256.16</v>
          </cell>
          <cell r="I446">
            <v>242406.32</v>
          </cell>
          <cell r="J446">
            <v>1</v>
          </cell>
        </row>
        <row r="447">
          <cell r="A447" t="str">
            <v>36224UT23</v>
          </cell>
          <cell r="B447" t="str">
            <v>36224UT23</v>
          </cell>
          <cell r="C447">
            <v>7</v>
          </cell>
          <cell r="D447">
            <v>39431</v>
          </cell>
          <cell r="E447" t="str">
            <v>GNMA POOL# 339069</v>
          </cell>
          <cell r="F447">
            <v>107.124999</v>
          </cell>
          <cell r="G447">
            <v>1610.54</v>
          </cell>
          <cell r="H447">
            <v>276093.09000000003</v>
          </cell>
          <cell r="I447">
            <v>295764.71999999997</v>
          </cell>
          <cell r="J447">
            <v>1</v>
          </cell>
        </row>
        <row r="448">
          <cell r="A448" t="str">
            <v>36224UU47</v>
          </cell>
          <cell r="B448" t="str">
            <v>36224UU47</v>
          </cell>
          <cell r="C448">
            <v>7</v>
          </cell>
          <cell r="D448">
            <v>44880</v>
          </cell>
          <cell r="E448" t="str">
            <v>GNMA POOL# 339103</v>
          </cell>
          <cell r="F448">
            <v>104.956</v>
          </cell>
          <cell r="G448">
            <v>3986.43</v>
          </cell>
          <cell r="H448">
            <v>683388.4</v>
          </cell>
          <cell r="I448">
            <v>717257.13</v>
          </cell>
          <cell r="J448">
            <v>1</v>
          </cell>
        </row>
        <row r="449">
          <cell r="A449" t="str">
            <v>36224UZ42</v>
          </cell>
          <cell r="B449" t="str">
            <v>36224UZ42</v>
          </cell>
          <cell r="C449">
            <v>7</v>
          </cell>
          <cell r="D449">
            <v>39614</v>
          </cell>
          <cell r="E449" t="str">
            <v>GNMA POOL# 339263</v>
          </cell>
          <cell r="F449">
            <v>107.13800000000001</v>
          </cell>
          <cell r="G449">
            <v>867.54</v>
          </cell>
          <cell r="H449">
            <v>148721.49</v>
          </cell>
          <cell r="I449">
            <v>159337.23000000001</v>
          </cell>
          <cell r="J449">
            <v>1</v>
          </cell>
        </row>
        <row r="450">
          <cell r="A450" t="str">
            <v>36224UZ59</v>
          </cell>
          <cell r="B450" t="str">
            <v>36224UZ59</v>
          </cell>
          <cell r="C450">
            <v>7</v>
          </cell>
          <cell r="D450">
            <v>39614</v>
          </cell>
          <cell r="E450" t="str">
            <v>GNMA POOL# 339264</v>
          </cell>
          <cell r="F450">
            <v>107.13800000000001</v>
          </cell>
          <cell r="G450">
            <v>1458.33</v>
          </cell>
          <cell r="H450">
            <v>250000.01</v>
          </cell>
          <cell r="I450">
            <v>267845.01</v>
          </cell>
          <cell r="J450">
            <v>1</v>
          </cell>
        </row>
        <row r="451">
          <cell r="A451" t="str">
            <v>36224UZB6</v>
          </cell>
          <cell r="B451" t="str">
            <v>36224UZB6</v>
          </cell>
          <cell r="C451">
            <v>7.5</v>
          </cell>
          <cell r="D451">
            <v>39522</v>
          </cell>
          <cell r="E451" t="str">
            <v>GNMA POOL# 339238</v>
          </cell>
          <cell r="F451">
            <v>107.43300000000001</v>
          </cell>
          <cell r="G451">
            <v>114.07</v>
          </cell>
          <cell r="H451">
            <v>18250.64</v>
          </cell>
          <cell r="I451">
            <v>19607.21</v>
          </cell>
          <cell r="J451">
            <v>1</v>
          </cell>
        </row>
        <row r="452">
          <cell r="A452" t="str">
            <v>36224V4Y8</v>
          </cell>
          <cell r="B452" t="str">
            <v>36224V4Y8</v>
          </cell>
          <cell r="C452">
            <v>7</v>
          </cell>
          <cell r="D452">
            <v>39370</v>
          </cell>
          <cell r="E452" t="str">
            <v>GNMA POOL# 340239</v>
          </cell>
          <cell r="F452">
            <v>107.125022</v>
          </cell>
          <cell r="G452">
            <v>31.56</v>
          </cell>
          <cell r="H452">
            <v>5410.79</v>
          </cell>
          <cell r="I452">
            <v>5796.31</v>
          </cell>
          <cell r="J452">
            <v>1</v>
          </cell>
        </row>
        <row r="453">
          <cell r="A453" t="str">
            <v>36224VBT1</v>
          </cell>
          <cell r="B453" t="str">
            <v>36224VBT1</v>
          </cell>
          <cell r="C453">
            <v>7</v>
          </cell>
          <cell r="D453">
            <v>39401</v>
          </cell>
          <cell r="E453" t="str">
            <v>GNMA POOL# 339450</v>
          </cell>
          <cell r="F453">
            <v>107.12499800000001</v>
          </cell>
          <cell r="G453">
            <v>313.86</v>
          </cell>
          <cell r="H453">
            <v>53804.65</v>
          </cell>
          <cell r="I453">
            <v>57638.23</v>
          </cell>
          <cell r="J453">
            <v>1</v>
          </cell>
        </row>
        <row r="454">
          <cell r="A454" t="str">
            <v>36224VC29</v>
          </cell>
          <cell r="B454" t="str">
            <v>36224VC29</v>
          </cell>
          <cell r="C454">
            <v>7.5</v>
          </cell>
          <cell r="D454">
            <v>39553</v>
          </cell>
          <cell r="E454" t="str">
            <v>GNMA POOL# 339489</v>
          </cell>
          <cell r="F454">
            <v>107.43300000000001</v>
          </cell>
          <cell r="G454">
            <v>1372.14</v>
          </cell>
          <cell r="H454">
            <v>219542.32</v>
          </cell>
          <cell r="I454">
            <v>235860.9</v>
          </cell>
          <cell r="J454">
            <v>1</v>
          </cell>
        </row>
        <row r="455">
          <cell r="A455" t="str">
            <v>36224WAH6</v>
          </cell>
          <cell r="B455" t="str">
            <v>36224WAH6</v>
          </cell>
          <cell r="C455">
            <v>7</v>
          </cell>
          <cell r="D455">
            <v>39493</v>
          </cell>
          <cell r="E455" t="str">
            <v>GNMA POOL# 340308</v>
          </cell>
          <cell r="F455">
            <v>107.138001</v>
          </cell>
          <cell r="G455">
            <v>816.99</v>
          </cell>
          <cell r="H455">
            <v>140055.6</v>
          </cell>
          <cell r="I455">
            <v>150052.76999999999</v>
          </cell>
          <cell r="J455">
            <v>1</v>
          </cell>
        </row>
        <row r="456">
          <cell r="A456" t="str">
            <v>36224WN90</v>
          </cell>
          <cell r="B456" t="str">
            <v>36224WN90</v>
          </cell>
          <cell r="C456">
            <v>7.5</v>
          </cell>
          <cell r="D456">
            <v>39522</v>
          </cell>
          <cell r="E456" t="str">
            <v>GNMA POOL# 340716</v>
          </cell>
          <cell r="F456">
            <v>107.432999</v>
          </cell>
          <cell r="G456">
            <v>1496.96</v>
          </cell>
          <cell r="H456">
            <v>239513.01</v>
          </cell>
          <cell r="I456">
            <v>257316.01</v>
          </cell>
          <cell r="J456">
            <v>1</v>
          </cell>
        </row>
        <row r="457">
          <cell r="A457" t="str">
            <v>36224WNC3</v>
          </cell>
          <cell r="B457" t="str">
            <v>36224WNC3</v>
          </cell>
          <cell r="C457">
            <v>7.5</v>
          </cell>
          <cell r="D457">
            <v>39522</v>
          </cell>
          <cell r="E457" t="str">
            <v>GNMA POOL# 340687</v>
          </cell>
          <cell r="F457">
            <v>107.43295000000001</v>
          </cell>
          <cell r="G457">
            <v>44.94</v>
          </cell>
          <cell r="H457">
            <v>7190.55</v>
          </cell>
          <cell r="I457">
            <v>7725.02</v>
          </cell>
          <cell r="J457">
            <v>1</v>
          </cell>
        </row>
        <row r="458">
          <cell r="A458" t="str">
            <v>36224WNF6</v>
          </cell>
          <cell r="B458" t="str">
            <v>36224WNF6</v>
          </cell>
          <cell r="C458">
            <v>7.5</v>
          </cell>
          <cell r="D458">
            <v>39522</v>
          </cell>
          <cell r="E458" t="str">
            <v>GNMA POOL# 340690</v>
          </cell>
          <cell r="F458">
            <v>107.432997</v>
          </cell>
          <cell r="G458">
            <v>421.24</v>
          </cell>
          <cell r="H458">
            <v>67397.710000000006</v>
          </cell>
          <cell r="I458">
            <v>72407.38</v>
          </cell>
          <cell r="J458">
            <v>1</v>
          </cell>
        </row>
        <row r="459">
          <cell r="A459" t="str">
            <v>36224WPB3</v>
          </cell>
          <cell r="B459" t="str">
            <v>36224WPB3</v>
          </cell>
          <cell r="C459">
            <v>8</v>
          </cell>
          <cell r="D459">
            <v>39522</v>
          </cell>
          <cell r="E459" t="str">
            <v>GNMA POOL# 340718</v>
          </cell>
          <cell r="F459">
            <v>107.078996</v>
          </cell>
          <cell r="G459">
            <v>806</v>
          </cell>
          <cell r="H459">
            <v>120899.77</v>
          </cell>
          <cell r="I459">
            <v>129458.26</v>
          </cell>
          <cell r="J459">
            <v>1</v>
          </cell>
        </row>
        <row r="460">
          <cell r="A460" t="str">
            <v>36224WPZ0</v>
          </cell>
          <cell r="B460" t="str">
            <v>36224WPZ0</v>
          </cell>
          <cell r="C460">
            <v>7.5</v>
          </cell>
          <cell r="D460">
            <v>39553</v>
          </cell>
          <cell r="E460" t="str">
            <v>GNMA POOL# 340740</v>
          </cell>
          <cell r="F460">
            <v>107.433013</v>
          </cell>
          <cell r="G460">
            <v>217.15</v>
          </cell>
          <cell r="H460">
            <v>34743.65</v>
          </cell>
          <cell r="I460">
            <v>37326.15</v>
          </cell>
          <cell r="J460">
            <v>1</v>
          </cell>
        </row>
        <row r="461">
          <cell r="A461" t="str">
            <v>36224WQC0</v>
          </cell>
          <cell r="B461" t="str">
            <v>36224WQC0</v>
          </cell>
          <cell r="C461">
            <v>6.5</v>
          </cell>
          <cell r="D461">
            <v>39553</v>
          </cell>
          <cell r="E461" t="str">
            <v>GNMA POOL# 340751</v>
          </cell>
          <cell r="F461">
            <v>105.429001</v>
          </cell>
          <cell r="G461">
            <v>394.69</v>
          </cell>
          <cell r="H461">
            <v>72865.16</v>
          </cell>
          <cell r="I461">
            <v>76821.009999999995</v>
          </cell>
          <cell r="J461">
            <v>1</v>
          </cell>
        </row>
        <row r="462">
          <cell r="A462" t="str">
            <v>36224X2N0</v>
          </cell>
          <cell r="B462" t="str">
            <v>36224X2N0</v>
          </cell>
          <cell r="C462">
            <v>7.5</v>
          </cell>
          <cell r="D462">
            <v>39522</v>
          </cell>
          <cell r="E462" t="str">
            <v>GNMA POOL# 341981</v>
          </cell>
          <cell r="F462">
            <v>107.433001</v>
          </cell>
          <cell r="G462">
            <v>544.71</v>
          </cell>
          <cell r="H462">
            <v>87152.960000000006</v>
          </cell>
          <cell r="I462">
            <v>93631.039999999994</v>
          </cell>
          <cell r="J462">
            <v>1</v>
          </cell>
        </row>
        <row r="463">
          <cell r="A463" t="str">
            <v>36224X4D0</v>
          </cell>
          <cell r="B463" t="str">
            <v>36224X4D0</v>
          </cell>
          <cell r="C463">
            <v>7.5</v>
          </cell>
          <cell r="D463">
            <v>39553</v>
          </cell>
          <cell r="E463" t="str">
            <v>GNMA POOL# 342020</v>
          </cell>
          <cell r="F463">
            <v>107.432999</v>
          </cell>
          <cell r="G463">
            <v>1109.6199999999999</v>
          </cell>
          <cell r="H463">
            <v>177538.56</v>
          </cell>
          <cell r="I463">
            <v>190735</v>
          </cell>
          <cell r="J463">
            <v>1</v>
          </cell>
        </row>
        <row r="464">
          <cell r="A464" t="str">
            <v>36224XBW0</v>
          </cell>
          <cell r="B464" t="str">
            <v>36224XBW0</v>
          </cell>
          <cell r="C464">
            <v>7</v>
          </cell>
          <cell r="D464">
            <v>44880</v>
          </cell>
          <cell r="E464" t="str">
            <v>GNMA POOL# 341253</v>
          </cell>
          <cell r="F464">
            <v>104.95599900000001</v>
          </cell>
          <cell r="G464">
            <v>487.67</v>
          </cell>
          <cell r="H464">
            <v>83600.100000000006</v>
          </cell>
          <cell r="I464">
            <v>87743.32</v>
          </cell>
          <cell r="J464">
            <v>1</v>
          </cell>
        </row>
        <row r="465">
          <cell r="A465" t="str">
            <v>36224XD32</v>
          </cell>
          <cell r="B465" t="str">
            <v>36224XD32</v>
          </cell>
          <cell r="C465">
            <v>7</v>
          </cell>
          <cell r="D465">
            <v>39401</v>
          </cell>
          <cell r="E465" t="str">
            <v>GNMA POOL# 341322</v>
          </cell>
          <cell r="F465">
            <v>107.125</v>
          </cell>
          <cell r="G465">
            <v>694.25</v>
          </cell>
          <cell r="H465">
            <v>119014.46</v>
          </cell>
          <cell r="I465">
            <v>127494.24</v>
          </cell>
          <cell r="J465">
            <v>1</v>
          </cell>
        </row>
        <row r="466">
          <cell r="A466" t="str">
            <v>36224XMT5</v>
          </cell>
          <cell r="B466" t="str">
            <v>36224XMT5</v>
          </cell>
          <cell r="C466">
            <v>7</v>
          </cell>
          <cell r="D466">
            <v>39462</v>
          </cell>
          <cell r="E466" t="str">
            <v>GNMA POOL# 341570</v>
          </cell>
          <cell r="F466">
            <v>107.13799899999999</v>
          </cell>
          <cell r="G466">
            <v>374.36</v>
          </cell>
          <cell r="H466">
            <v>64176.67</v>
          </cell>
          <cell r="I466">
            <v>68757.600000000006</v>
          </cell>
          <cell r="J466">
            <v>1</v>
          </cell>
        </row>
        <row r="467">
          <cell r="A467" t="str">
            <v>36224XP88</v>
          </cell>
          <cell r="B467" t="str">
            <v>36224XP88</v>
          </cell>
          <cell r="C467">
            <v>7.5</v>
          </cell>
          <cell r="D467">
            <v>39553</v>
          </cell>
          <cell r="E467" t="str">
            <v>GNMA POOL# 341647</v>
          </cell>
          <cell r="F467">
            <v>107.433001</v>
          </cell>
          <cell r="G467">
            <v>911.51</v>
          </cell>
          <cell r="H467">
            <v>145842.18</v>
          </cell>
          <cell r="I467">
            <v>156682.63</v>
          </cell>
          <cell r="J467">
            <v>1</v>
          </cell>
        </row>
        <row r="468">
          <cell r="A468" t="str">
            <v>36224XPW5</v>
          </cell>
          <cell r="B468" t="str">
            <v>36224XPW5</v>
          </cell>
          <cell r="C468">
            <v>7.5</v>
          </cell>
          <cell r="D468">
            <v>39522</v>
          </cell>
          <cell r="E468" t="str">
            <v>GNMA POOL# 341637</v>
          </cell>
          <cell r="F468">
            <v>107.41000200000001</v>
          </cell>
          <cell r="G468">
            <v>292.44</v>
          </cell>
          <cell r="H468">
            <v>46790.54</v>
          </cell>
          <cell r="I468">
            <v>50257.72</v>
          </cell>
          <cell r="J468">
            <v>1</v>
          </cell>
        </row>
        <row r="469">
          <cell r="A469" t="str">
            <v>36224XPX3</v>
          </cell>
          <cell r="B469" t="str">
            <v>36224XPX3</v>
          </cell>
          <cell r="C469">
            <v>7</v>
          </cell>
          <cell r="D469">
            <v>39522</v>
          </cell>
          <cell r="E469" t="str">
            <v>GNMA POOL# 341638</v>
          </cell>
          <cell r="F469">
            <v>107.124999</v>
          </cell>
          <cell r="G469">
            <v>2424.75</v>
          </cell>
          <cell r="H469">
            <v>415671.75</v>
          </cell>
          <cell r="I469">
            <v>445288.36</v>
          </cell>
          <cell r="J469">
            <v>1</v>
          </cell>
        </row>
        <row r="470">
          <cell r="A470" t="str">
            <v>36224XX97</v>
          </cell>
          <cell r="B470" t="str">
            <v>36224XX97</v>
          </cell>
          <cell r="C470">
            <v>7.5</v>
          </cell>
          <cell r="D470">
            <v>39522</v>
          </cell>
          <cell r="E470" t="str">
            <v>GNMA POOL# 341904</v>
          </cell>
          <cell r="F470">
            <v>107.432996</v>
          </cell>
          <cell r="G470">
            <v>571.6</v>
          </cell>
          <cell r="H470">
            <v>91455.59</v>
          </cell>
          <cell r="I470">
            <v>98253.48</v>
          </cell>
          <cell r="J470">
            <v>1</v>
          </cell>
        </row>
        <row r="471">
          <cell r="A471" t="str">
            <v>36224XXT3</v>
          </cell>
          <cell r="B471" t="str">
            <v>36224XXT3</v>
          </cell>
          <cell r="C471">
            <v>7.5</v>
          </cell>
          <cell r="D471">
            <v>39493</v>
          </cell>
          <cell r="E471" t="str">
            <v>GNMA POOL# 341890</v>
          </cell>
          <cell r="F471">
            <v>107.41000699999999</v>
          </cell>
          <cell r="G471">
            <v>358.03</v>
          </cell>
          <cell r="H471">
            <v>57285.37</v>
          </cell>
          <cell r="I471">
            <v>61530.22</v>
          </cell>
          <cell r="J471">
            <v>1</v>
          </cell>
        </row>
        <row r="472">
          <cell r="A472" t="str">
            <v>36224YCY3</v>
          </cell>
          <cell r="B472" t="str">
            <v>36224YCY3</v>
          </cell>
          <cell r="C472">
            <v>7.5</v>
          </cell>
          <cell r="D472">
            <v>39401</v>
          </cell>
          <cell r="E472" t="str">
            <v>GNMA POOL# 342187</v>
          </cell>
          <cell r="F472">
            <v>107.40998399999999</v>
          </cell>
          <cell r="G472">
            <v>93.17</v>
          </cell>
          <cell r="H472">
            <v>14907.05</v>
          </cell>
          <cell r="I472">
            <v>16011.66</v>
          </cell>
          <cell r="J472">
            <v>1</v>
          </cell>
        </row>
        <row r="473">
          <cell r="A473" t="str">
            <v>36224YM22</v>
          </cell>
          <cell r="B473" t="str">
            <v>36224YM22</v>
          </cell>
          <cell r="C473">
            <v>7</v>
          </cell>
          <cell r="D473">
            <v>44910</v>
          </cell>
          <cell r="E473" t="str">
            <v>GNMA POOL# 342477</v>
          </cell>
          <cell r="F473">
            <v>104.956</v>
          </cell>
          <cell r="G473">
            <v>404.2</v>
          </cell>
          <cell r="H473">
            <v>69291.97</v>
          </cell>
          <cell r="I473">
            <v>72726.080000000002</v>
          </cell>
          <cell r="J473">
            <v>1</v>
          </cell>
        </row>
        <row r="474">
          <cell r="A474" t="str">
            <v>36224YQK8</v>
          </cell>
          <cell r="B474" t="str">
            <v>36224YQK8</v>
          </cell>
          <cell r="C474">
            <v>7</v>
          </cell>
          <cell r="D474">
            <v>39522</v>
          </cell>
          <cell r="E474" t="str">
            <v>GNMA POOL# 342558</v>
          </cell>
          <cell r="F474">
            <v>107.137998</v>
          </cell>
          <cell r="G474">
            <v>863.66</v>
          </cell>
          <cell r="H474">
            <v>148056.35999999999</v>
          </cell>
          <cell r="I474">
            <v>158624.62</v>
          </cell>
          <cell r="J474">
            <v>1</v>
          </cell>
        </row>
        <row r="475">
          <cell r="A475" t="str">
            <v>36224YQL6</v>
          </cell>
          <cell r="B475" t="str">
            <v>36224YQL6</v>
          </cell>
          <cell r="C475">
            <v>7</v>
          </cell>
          <cell r="D475">
            <v>39522</v>
          </cell>
          <cell r="E475" t="str">
            <v>GNMA POOL# 342559</v>
          </cell>
          <cell r="F475">
            <v>107.13800000000001</v>
          </cell>
          <cell r="G475">
            <v>591.42999999999995</v>
          </cell>
          <cell r="H475">
            <v>101388.06</v>
          </cell>
          <cell r="I475">
            <v>108625.14</v>
          </cell>
          <cell r="J475">
            <v>1</v>
          </cell>
        </row>
        <row r="476">
          <cell r="A476" t="str">
            <v>36225AA91</v>
          </cell>
          <cell r="B476" t="str">
            <v>36225AA91</v>
          </cell>
          <cell r="C476">
            <v>6.5</v>
          </cell>
          <cell r="D476">
            <v>45519</v>
          </cell>
          <cell r="E476" t="str">
            <v>GNMA POOL# 780032</v>
          </cell>
          <cell r="F476">
            <v>103.729</v>
          </cell>
          <cell r="G476">
            <v>29196.63</v>
          </cell>
          <cell r="H476">
            <v>5390147.5599999996</v>
          </cell>
          <cell r="I476">
            <v>5591146.1600000001</v>
          </cell>
          <cell r="J476">
            <v>1</v>
          </cell>
        </row>
        <row r="477">
          <cell r="A477" t="str">
            <v>36225ABA7</v>
          </cell>
          <cell r="B477" t="str">
            <v>36225ABA7</v>
          </cell>
          <cell r="C477">
            <v>6.5</v>
          </cell>
          <cell r="D477">
            <v>45488</v>
          </cell>
          <cell r="E477" t="str">
            <v>GNMA POOL# 780033</v>
          </cell>
          <cell r="F477">
            <v>103.729</v>
          </cell>
          <cell r="G477">
            <v>58513.79</v>
          </cell>
          <cell r="H477">
            <v>10802546.09</v>
          </cell>
          <cell r="I477">
            <v>11205373.029999999</v>
          </cell>
          <cell r="J477">
            <v>1</v>
          </cell>
        </row>
        <row r="478">
          <cell r="A478" t="str">
            <v>36225AK25</v>
          </cell>
          <cell r="B478" t="str">
            <v>36225AK25</v>
          </cell>
          <cell r="C478">
            <v>6</v>
          </cell>
          <cell r="D478">
            <v>40558</v>
          </cell>
          <cell r="E478" t="str">
            <v>GNMA POOL# 780313</v>
          </cell>
          <cell r="F478">
            <v>104.422</v>
          </cell>
          <cell r="G478">
            <v>11445.85</v>
          </cell>
          <cell r="H478">
            <v>2289170.9700000002</v>
          </cell>
          <cell r="I478">
            <v>2390398.11</v>
          </cell>
          <cell r="J478">
            <v>1</v>
          </cell>
        </row>
        <row r="479">
          <cell r="A479" t="str">
            <v>36225AL73</v>
          </cell>
          <cell r="B479" t="str">
            <v>36225AL73</v>
          </cell>
          <cell r="C479">
            <v>6.5</v>
          </cell>
          <cell r="D479">
            <v>39948</v>
          </cell>
          <cell r="E479" t="str">
            <v>GNMA POOL# 780350</v>
          </cell>
          <cell r="F479">
            <v>105.429</v>
          </cell>
          <cell r="G479">
            <v>3589.03</v>
          </cell>
          <cell r="H479">
            <v>662589.78</v>
          </cell>
          <cell r="I479">
            <v>698561.78</v>
          </cell>
          <cell r="J479">
            <v>1</v>
          </cell>
        </row>
        <row r="480">
          <cell r="A480" t="str">
            <v>36225AP46</v>
          </cell>
          <cell r="B480" t="str">
            <v>36225AP46</v>
          </cell>
          <cell r="C480">
            <v>8</v>
          </cell>
          <cell r="D480">
            <v>39217</v>
          </cell>
          <cell r="E480" t="str">
            <v>GNMA POOL# 780443</v>
          </cell>
          <cell r="F480">
            <v>105.69</v>
          </cell>
          <cell r="G480">
            <v>20070.330000000002</v>
          </cell>
          <cell r="H480">
            <v>3010549.56</v>
          </cell>
          <cell r="I480">
            <v>3181849.83</v>
          </cell>
          <cell r="J480">
            <v>1</v>
          </cell>
        </row>
        <row r="481">
          <cell r="A481" t="str">
            <v>36225AQP8</v>
          </cell>
          <cell r="B481" t="str">
            <v>36225AQP8</v>
          </cell>
          <cell r="C481">
            <v>7.5</v>
          </cell>
          <cell r="D481">
            <v>39979</v>
          </cell>
          <cell r="E481" t="str">
            <v>GNMA POOL# 780462</v>
          </cell>
          <cell r="F481">
            <v>107.43300000000001</v>
          </cell>
          <cell r="G481">
            <v>4098.7700000000004</v>
          </cell>
          <cell r="H481">
            <v>655803.61</v>
          </cell>
          <cell r="I481">
            <v>704549.49</v>
          </cell>
          <cell r="J481">
            <v>1</v>
          </cell>
        </row>
        <row r="482">
          <cell r="A482" t="str">
            <v>36225AZT0</v>
          </cell>
          <cell r="B482" t="str">
            <v>36225AZT0</v>
          </cell>
          <cell r="C482">
            <v>6.5</v>
          </cell>
          <cell r="D482">
            <v>41348</v>
          </cell>
          <cell r="E482" t="str">
            <v>GNMA POOL# 780754</v>
          </cell>
          <cell r="F482">
            <v>104.958</v>
          </cell>
          <cell r="G482">
            <v>114022.64</v>
          </cell>
          <cell r="H482">
            <v>21050333.109999999</v>
          </cell>
          <cell r="I482">
            <v>22094008.629999999</v>
          </cell>
          <cell r="J482">
            <v>1</v>
          </cell>
        </row>
        <row r="483">
          <cell r="A483" t="str">
            <v>36225BRE0</v>
          </cell>
          <cell r="B483" t="str">
            <v>36225BRE0</v>
          </cell>
          <cell r="C483">
            <v>7.5</v>
          </cell>
          <cell r="D483">
            <v>42658</v>
          </cell>
          <cell r="E483" t="str">
            <v>GNMA POOL# 781385</v>
          </cell>
          <cell r="F483">
            <v>106.425</v>
          </cell>
          <cell r="G483">
            <v>71922.7</v>
          </cell>
          <cell r="H483">
            <v>11507631.460000001</v>
          </cell>
          <cell r="I483">
            <v>12246996.779999999</v>
          </cell>
          <cell r="J483">
            <v>1</v>
          </cell>
        </row>
        <row r="484">
          <cell r="A484" t="str">
            <v>3837H0MG5</v>
          </cell>
          <cell r="B484" t="str">
            <v>3837H0MG5</v>
          </cell>
          <cell r="C484">
            <v>7</v>
          </cell>
          <cell r="D484">
            <v>44485</v>
          </cell>
          <cell r="E484" t="str">
            <v>GNR      19964    B</v>
          </cell>
          <cell r="F484">
            <v>100.015</v>
          </cell>
          <cell r="G484">
            <v>6655.75</v>
          </cell>
          <cell r="H484">
            <v>1140985.71</v>
          </cell>
          <cell r="I484">
            <v>1141156.8600000001</v>
          </cell>
          <cell r="J484">
            <v>1</v>
          </cell>
        </row>
        <row r="485">
          <cell r="A485" t="str">
            <v>3837H0MM2</v>
          </cell>
          <cell r="B485" t="str">
            <v>3837H0MM2</v>
          </cell>
          <cell r="C485">
            <v>7</v>
          </cell>
          <cell r="D485">
            <v>44728</v>
          </cell>
          <cell r="E485" t="str">
            <v>GNR      19964    H</v>
          </cell>
          <cell r="F485">
            <v>100.764</v>
          </cell>
          <cell r="G485">
            <v>13267.18</v>
          </cell>
          <cell r="H485">
            <v>2274373.69</v>
          </cell>
          <cell r="I485">
            <v>2291749.9</v>
          </cell>
          <cell r="J485">
            <v>1</v>
          </cell>
        </row>
        <row r="486">
          <cell r="A486" t="str">
            <v>3837H0NM1</v>
          </cell>
          <cell r="B486" t="str">
            <v>3837H0NM1</v>
          </cell>
          <cell r="C486">
            <v>6.5</v>
          </cell>
          <cell r="D486">
            <v>43024</v>
          </cell>
          <cell r="E486" t="str">
            <v>GNR      19966    PE</v>
          </cell>
          <cell r="F486">
            <v>101.47199999999999</v>
          </cell>
          <cell r="G486">
            <v>14831.79</v>
          </cell>
          <cell r="H486">
            <v>2738177.24</v>
          </cell>
          <cell r="I486">
            <v>2778483.21</v>
          </cell>
          <cell r="J486">
            <v>1</v>
          </cell>
        </row>
        <row r="487">
          <cell r="A487" t="str">
            <v>3837H1PF2</v>
          </cell>
          <cell r="B487" t="str">
            <v>3837H1PF2</v>
          </cell>
          <cell r="C487">
            <v>6.5</v>
          </cell>
          <cell r="D487">
            <v>45097</v>
          </cell>
          <cell r="E487" t="str">
            <v>GNR      199814   PB</v>
          </cell>
          <cell r="F487">
            <v>102.67100000000001</v>
          </cell>
          <cell r="G487">
            <v>12690.99</v>
          </cell>
          <cell r="H487">
            <v>2342952.1</v>
          </cell>
          <cell r="I487">
            <v>2405532.35</v>
          </cell>
          <cell r="J487">
            <v>1</v>
          </cell>
        </row>
        <row r="488">
          <cell r="A488" t="str">
            <v>3837H3D53</v>
          </cell>
          <cell r="B488" t="str">
            <v>3837H3D53</v>
          </cell>
          <cell r="C488">
            <v>7.5</v>
          </cell>
          <cell r="D488">
            <v>39222</v>
          </cell>
          <cell r="E488" t="str">
            <v>GNR      20002    VC</v>
          </cell>
          <cell r="F488">
            <v>105.664</v>
          </cell>
          <cell r="G488">
            <v>30172.06</v>
          </cell>
          <cell r="H488">
            <v>4827529.6100000003</v>
          </cell>
          <cell r="I488">
            <v>5100960.8899999997</v>
          </cell>
          <cell r="J488">
            <v>1</v>
          </cell>
        </row>
        <row r="489">
          <cell r="A489" t="str">
            <v>3837H4AJ4</v>
          </cell>
          <cell r="B489" t="str">
            <v>3837H4AJ4</v>
          </cell>
          <cell r="C489">
            <v>7.5</v>
          </cell>
          <cell r="D489">
            <v>38949</v>
          </cell>
          <cell r="E489" t="str">
            <v>GNR      20006    VA</v>
          </cell>
          <cell r="F489">
            <v>101.211</v>
          </cell>
          <cell r="G489">
            <v>52482.64</v>
          </cell>
          <cell r="H489">
            <v>8397222.6899999995</v>
          </cell>
          <cell r="I489">
            <v>8498913.0600000005</v>
          </cell>
          <cell r="J489">
            <v>1</v>
          </cell>
        </row>
        <row r="490">
          <cell r="A490" t="str">
            <v>3837H4MY8</v>
          </cell>
          <cell r="B490" t="str">
            <v>3837H4MY8</v>
          </cell>
          <cell r="C490">
            <v>8</v>
          </cell>
          <cell r="D490">
            <v>46680</v>
          </cell>
          <cell r="E490" t="str">
            <v>GNR      20009    C</v>
          </cell>
          <cell r="F490">
            <v>100.038</v>
          </cell>
          <cell r="G490">
            <v>12067.26</v>
          </cell>
          <cell r="H490">
            <v>1810088.41</v>
          </cell>
          <cell r="I490">
            <v>1810776.24</v>
          </cell>
          <cell r="J490">
            <v>1</v>
          </cell>
        </row>
        <row r="491">
          <cell r="A491" t="str">
            <v>3837H4ZY4</v>
          </cell>
          <cell r="B491" t="str">
            <v>3837H4ZY4</v>
          </cell>
          <cell r="C491">
            <v>7.75</v>
          </cell>
          <cell r="D491">
            <v>40653</v>
          </cell>
          <cell r="E491" t="str">
            <v>GNR      200026   VA</v>
          </cell>
          <cell r="F491">
            <v>102.185</v>
          </cell>
          <cell r="G491">
            <v>75731.69</v>
          </cell>
          <cell r="H491">
            <v>11726197.4</v>
          </cell>
          <cell r="I491">
            <v>11982414.810000001</v>
          </cell>
          <cell r="J491">
            <v>1</v>
          </cell>
        </row>
        <row r="492">
          <cell r="A492" t="str">
            <v>US45950VAG14</v>
          </cell>
          <cell r="B492" t="str">
            <v>45950VAG1</v>
          </cell>
          <cell r="C492">
            <v>7.125</v>
          </cell>
          <cell r="D492">
            <v>38448</v>
          </cell>
          <cell r="E492" t="str">
            <v>INTERNATIONAL FINANCE CORPORAT</v>
          </cell>
          <cell r="F492">
            <v>110.722267</v>
          </cell>
          <cell r="G492">
            <v>227604.17</v>
          </cell>
          <cell r="H492">
            <v>10000000</v>
          </cell>
          <cell r="I492">
            <v>11072226.699999999</v>
          </cell>
          <cell r="J492">
            <v>1</v>
          </cell>
        </row>
        <row r="493">
          <cell r="A493" t="str">
            <v>BE0000275819</v>
          </cell>
          <cell r="B493">
            <v>4177126</v>
          </cell>
          <cell r="C493">
            <v>7.75</v>
          </cell>
          <cell r="D493">
            <v>38275</v>
          </cell>
          <cell r="E493" t="str">
            <v>BGB7.75 10/15/04</v>
          </cell>
          <cell r="F493">
            <v>106.113259</v>
          </cell>
          <cell r="G493">
            <v>306815.07</v>
          </cell>
          <cell r="H493">
            <v>5000000</v>
          </cell>
          <cell r="I493">
            <v>5305662.9400000004</v>
          </cell>
          <cell r="J493">
            <v>1.019992</v>
          </cell>
        </row>
        <row r="494">
          <cell r="A494" t="str">
            <v>DE0001134963</v>
          </cell>
          <cell r="B494">
            <v>4367381</v>
          </cell>
          <cell r="C494">
            <v>7.375</v>
          </cell>
          <cell r="D494">
            <v>38355</v>
          </cell>
          <cell r="F494">
            <v>106.021727</v>
          </cell>
          <cell r="G494">
            <v>274491.44</v>
          </cell>
          <cell r="H494">
            <v>6500000</v>
          </cell>
          <cell r="I494">
            <v>6891412.2400000002</v>
          </cell>
          <cell r="J494">
            <v>1.019992</v>
          </cell>
        </row>
        <row r="495">
          <cell r="A495" t="str">
            <v>DE0001141356</v>
          </cell>
          <cell r="B495">
            <v>5981315</v>
          </cell>
          <cell r="C495">
            <v>5</v>
          </cell>
          <cell r="D495">
            <v>38492</v>
          </cell>
          <cell r="F495">
            <v>101.07896700000001</v>
          </cell>
          <cell r="G495">
            <v>9863.01</v>
          </cell>
          <cell r="H495">
            <v>1000000</v>
          </cell>
          <cell r="I495">
            <v>1010789.67</v>
          </cell>
          <cell r="J495">
            <v>1.019992</v>
          </cell>
        </row>
        <row r="496">
          <cell r="A496" t="str">
            <v>DK0009917833</v>
          </cell>
          <cell r="B496">
            <v>4257341</v>
          </cell>
          <cell r="C496">
            <v>7</v>
          </cell>
          <cell r="D496">
            <v>38336</v>
          </cell>
          <cell r="E496" t="str">
            <v>KINGDOM OF DENMARK</v>
          </cell>
          <cell r="F496">
            <v>14.022074</v>
          </cell>
          <cell r="G496">
            <v>1749041.1</v>
          </cell>
          <cell r="H496">
            <v>40000000</v>
          </cell>
          <cell r="I496">
            <v>5608829.7699999996</v>
          </cell>
          <cell r="J496">
            <v>7.5774999999999997</v>
          </cell>
        </row>
        <row r="497">
          <cell r="A497" t="str">
            <v>FR0000499311</v>
          </cell>
          <cell r="B497">
            <v>5961481</v>
          </cell>
          <cell r="C497">
            <v>3.5380007999999998</v>
          </cell>
          <cell r="D497">
            <v>38449</v>
          </cell>
          <cell r="E497" t="str">
            <v>CAISSE NATIONALE DES CAISSES D</v>
          </cell>
          <cell r="F497">
            <v>98.030180999999999</v>
          </cell>
          <cell r="G497">
            <v>2260.39</v>
          </cell>
          <cell r="H497">
            <v>1000000</v>
          </cell>
          <cell r="I497">
            <v>980301.81</v>
          </cell>
          <cell r="J497">
            <v>1.019992</v>
          </cell>
        </row>
        <row r="498">
          <cell r="A498" t="str">
            <v>FR0101659813</v>
          </cell>
          <cell r="B498">
            <v>5914559</v>
          </cell>
          <cell r="C498">
            <v>5</v>
          </cell>
          <cell r="D498">
            <v>38545</v>
          </cell>
          <cell r="E498" t="str">
            <v>BTNS 5 07/12/05</v>
          </cell>
          <cell r="F498">
            <v>100.961123</v>
          </cell>
          <cell r="G498">
            <v>5205.4799999999996</v>
          </cell>
          <cell r="H498">
            <v>2000000</v>
          </cell>
          <cell r="I498">
            <v>2019222.46</v>
          </cell>
          <cell r="J498">
            <v>1.019992</v>
          </cell>
        </row>
        <row r="499">
          <cell r="A499" t="str">
            <v>FR0104446457</v>
          </cell>
          <cell r="B499">
            <v>7389326</v>
          </cell>
          <cell r="C499">
            <v>0</v>
          </cell>
          <cell r="D499">
            <v>37497</v>
          </cell>
          <cell r="E499" t="str">
            <v>FRANCE (REPUBLIC OF)</v>
          </cell>
          <cell r="F499">
            <v>97.451426999999995</v>
          </cell>
          <cell r="G499">
            <v>34795.01</v>
          </cell>
          <cell r="H499">
            <v>11000000</v>
          </cell>
          <cell r="I499">
            <v>10719656.949999999</v>
          </cell>
          <cell r="J499">
            <v>1.019992</v>
          </cell>
        </row>
        <row r="500">
          <cell r="A500" t="str">
            <v>FR0104446564</v>
          </cell>
          <cell r="B500">
            <v>7391729</v>
          </cell>
          <cell r="C500">
            <v>0</v>
          </cell>
          <cell r="D500">
            <v>37617</v>
          </cell>
          <cell r="E500" t="str">
            <v>FRANCE (REPUBLIC OF)</v>
          </cell>
          <cell r="F500">
            <v>96.413407000000007</v>
          </cell>
          <cell r="G500">
            <v>11925.07</v>
          </cell>
          <cell r="H500">
            <v>4000000</v>
          </cell>
          <cell r="I500">
            <v>3856536.3</v>
          </cell>
          <cell r="J500">
            <v>1.019992</v>
          </cell>
        </row>
        <row r="501">
          <cell r="A501" t="str">
            <v>IT0001305454</v>
          </cell>
          <cell r="B501">
            <v>5631416</v>
          </cell>
          <cell r="C501">
            <v>3.25</v>
          </cell>
          <cell r="D501">
            <v>38018</v>
          </cell>
          <cell r="F501">
            <v>97.654467999999994</v>
          </cell>
          <cell r="G501">
            <v>11312.15</v>
          </cell>
          <cell r="H501">
            <v>700000</v>
          </cell>
          <cell r="I501">
            <v>683581.27</v>
          </cell>
          <cell r="J501">
            <v>1.019992</v>
          </cell>
        </row>
        <row r="502">
          <cell r="A502" t="str">
            <v>IT0001326567</v>
          </cell>
          <cell r="B502">
            <v>5677120</v>
          </cell>
          <cell r="C502">
            <v>3.25</v>
          </cell>
          <cell r="D502">
            <v>38092</v>
          </cell>
          <cell r="E502" t="str">
            <v>BTPS 3.25 04/15/04</v>
          </cell>
          <cell r="F502">
            <v>97.518013999999994</v>
          </cell>
          <cell r="G502">
            <v>57008.2</v>
          </cell>
          <cell r="H502">
            <v>6000000</v>
          </cell>
          <cell r="I502">
            <v>5851080.8300000001</v>
          </cell>
          <cell r="J502">
            <v>1.019992</v>
          </cell>
        </row>
        <row r="503">
          <cell r="A503" t="str">
            <v>IT0003101992</v>
          </cell>
          <cell r="B503">
            <v>7109289</v>
          </cell>
          <cell r="C503">
            <v>4.5</v>
          </cell>
          <cell r="D503">
            <v>38061</v>
          </cell>
          <cell r="F503">
            <v>99.455485999999993</v>
          </cell>
          <cell r="G503">
            <v>101250</v>
          </cell>
          <cell r="H503">
            <v>6000000</v>
          </cell>
          <cell r="I503">
            <v>5967329.1600000001</v>
          </cell>
          <cell r="J503">
            <v>1.019992</v>
          </cell>
        </row>
        <row r="504">
          <cell r="A504" t="str">
            <v>LU0002911708</v>
          </cell>
          <cell r="B504" t="str">
            <v>Y03382CB5</v>
          </cell>
          <cell r="C504">
            <v>0</v>
          </cell>
          <cell r="D504">
            <v>38230</v>
          </cell>
          <cell r="E504" t="str">
            <v>ASIAN DEVELOPMENT BANK</v>
          </cell>
          <cell r="F504">
            <v>94.362324999999998</v>
          </cell>
          <cell r="G504">
            <v>0</v>
          </cell>
          <cell r="H504">
            <v>10000000</v>
          </cell>
          <cell r="I504">
            <v>9436232.5</v>
          </cell>
          <cell r="J504">
            <v>1</v>
          </cell>
        </row>
        <row r="505">
          <cell r="A505" t="str">
            <v>NL0000102663</v>
          </cell>
          <cell r="B505">
            <v>7300424</v>
          </cell>
          <cell r="C505">
            <v>4</v>
          </cell>
          <cell r="D505">
            <v>38548</v>
          </cell>
          <cell r="E505" t="str">
            <v>NETHERLANDS (KINGDOM OF THE)</v>
          </cell>
          <cell r="F505">
            <v>98.110750999999993</v>
          </cell>
          <cell r="G505">
            <v>57271.23</v>
          </cell>
          <cell r="H505">
            <v>2600000</v>
          </cell>
          <cell r="I505">
            <v>2550879.5299999998</v>
          </cell>
          <cell r="J505">
            <v>1.019992</v>
          </cell>
        </row>
        <row r="506">
          <cell r="A506" t="str">
            <v>SE0000306805</v>
          </cell>
          <cell r="B506">
            <v>5031607</v>
          </cell>
          <cell r="C506">
            <v>4.40212</v>
          </cell>
          <cell r="D506">
            <v>39783</v>
          </cell>
          <cell r="F506">
            <v>12.170775000000001</v>
          </cell>
          <cell r="G506">
            <v>3064599.16</v>
          </cell>
          <cell r="H506">
            <v>105000000</v>
          </cell>
          <cell r="I506">
            <v>12779313.939999999</v>
          </cell>
          <cell r="J506">
            <v>9.5086999999999993</v>
          </cell>
        </row>
        <row r="507">
          <cell r="A507" t="str">
            <v>SE0000555955</v>
          </cell>
          <cell r="B507">
            <v>5681251</v>
          </cell>
          <cell r="C507">
            <v>3.7316474999999998</v>
          </cell>
          <cell r="D507">
            <v>42339</v>
          </cell>
          <cell r="F507">
            <v>11.244400000000001</v>
          </cell>
          <cell r="G507">
            <v>494826.68</v>
          </cell>
          <cell r="H507">
            <v>20000000</v>
          </cell>
          <cell r="I507">
            <v>2248879.9700000002</v>
          </cell>
          <cell r="J507">
            <v>9.5086999999999993</v>
          </cell>
        </row>
        <row r="508">
          <cell r="A508" t="str">
            <v>US008281AK33</v>
          </cell>
          <cell r="B508" t="str">
            <v>008281AK3</v>
          </cell>
          <cell r="C508">
            <v>6.75</v>
          </cell>
          <cell r="D508">
            <v>38261</v>
          </cell>
          <cell r="E508" t="str">
            <v>AFRICAN DEVELOPMENT BANK</v>
          </cell>
          <cell r="F508">
            <v>107.839348</v>
          </cell>
          <cell r="G508">
            <v>135000</v>
          </cell>
          <cell r="H508">
            <v>6000000</v>
          </cell>
          <cell r="I508">
            <v>6470360.8799999999</v>
          </cell>
          <cell r="J508">
            <v>1</v>
          </cell>
        </row>
        <row r="509">
          <cell r="A509" t="str">
            <v>US312923S716</v>
          </cell>
          <cell r="B509" t="str">
            <v>312923S71</v>
          </cell>
          <cell r="C509">
            <v>5.625</v>
          </cell>
          <cell r="D509">
            <v>38888</v>
          </cell>
          <cell r="E509" t="str">
            <v>FEDERAL HOME LOAN MORTGAGE COR</v>
          </cell>
          <cell r="F509">
            <v>103.10289</v>
          </cell>
          <cell r="G509">
            <v>89687.5</v>
          </cell>
          <cell r="H509">
            <v>14000000</v>
          </cell>
          <cell r="I509">
            <v>14434404.6</v>
          </cell>
          <cell r="J509">
            <v>1</v>
          </cell>
        </row>
        <row r="510">
          <cell r="A510" t="str">
            <v>US312924BB81</v>
          </cell>
          <cell r="B510" t="str">
            <v>312924BB8</v>
          </cell>
          <cell r="C510">
            <v>5.375</v>
          </cell>
          <cell r="D510">
            <v>38945</v>
          </cell>
          <cell r="E510" t="str">
            <v>FEDERAL HOME LOAN MORTGAGE COR</v>
          </cell>
          <cell r="F510">
            <v>104.882965</v>
          </cell>
          <cell r="G510">
            <v>221718.75</v>
          </cell>
          <cell r="H510">
            <v>9000000</v>
          </cell>
          <cell r="I510">
            <v>9439466.8499999996</v>
          </cell>
          <cell r="J510">
            <v>1</v>
          </cell>
        </row>
        <row r="511">
          <cell r="A511" t="str">
            <v>US312925FF25</v>
          </cell>
          <cell r="B511" t="str">
            <v>312925FF2</v>
          </cell>
          <cell r="C511">
            <v>4.625</v>
          </cell>
          <cell r="D511">
            <v>38453</v>
          </cell>
          <cell r="E511" t="str">
            <v>FEDERAL HOME LOAN MORTGAGE COR</v>
          </cell>
          <cell r="F511">
            <v>101.758453</v>
          </cell>
          <cell r="G511">
            <v>113055.56</v>
          </cell>
          <cell r="H511">
            <v>8000000</v>
          </cell>
          <cell r="I511">
            <v>8140676.2400000002</v>
          </cell>
          <cell r="J511">
            <v>1</v>
          </cell>
        </row>
        <row r="512">
          <cell r="A512" t="str">
            <v>US31359MLN10</v>
          </cell>
          <cell r="B512" t="str">
            <v>31359MLN1</v>
          </cell>
          <cell r="C512">
            <v>4</v>
          </cell>
          <cell r="D512">
            <v>39038</v>
          </cell>
          <cell r="E512" t="str">
            <v>FEDERAL NATIONAL MORTGAGE ASSO</v>
          </cell>
          <cell r="F512">
            <v>100.45026900000001</v>
          </cell>
          <cell r="G512">
            <v>8222.2199999999993</v>
          </cell>
          <cell r="H512">
            <v>1000000</v>
          </cell>
          <cell r="I512">
            <v>1004502.69</v>
          </cell>
          <cell r="J512">
            <v>1</v>
          </cell>
        </row>
        <row r="513">
          <cell r="A513" t="str">
            <v>US31359MNQ23</v>
          </cell>
          <cell r="B513" t="str">
            <v>31359MNQ2</v>
          </cell>
          <cell r="C513">
            <v>3</v>
          </cell>
          <cell r="D513">
            <v>38197</v>
          </cell>
          <cell r="E513" t="str">
            <v>FEDERAL NATIONAL MORTGAGE ASSO</v>
          </cell>
          <cell r="F513">
            <v>100.050995</v>
          </cell>
          <cell r="G513">
            <v>333.33</v>
          </cell>
          <cell r="H513">
            <v>2000000</v>
          </cell>
          <cell r="I513">
            <v>2001019.9</v>
          </cell>
          <cell r="J513">
            <v>1</v>
          </cell>
        </row>
        <row r="514">
          <cell r="A514" t="str">
            <v>US3136F03X87</v>
          </cell>
          <cell r="B514" t="str">
            <v>3136F03X8</v>
          </cell>
          <cell r="C514">
            <v>3.875</v>
          </cell>
          <cell r="D514">
            <v>38677</v>
          </cell>
          <cell r="E514" t="str">
            <v>FEDERAL NATIONAL MORTGAGE ASSO</v>
          </cell>
          <cell r="F514">
            <v>100.85298899999999</v>
          </cell>
          <cell r="G514">
            <v>37673.61</v>
          </cell>
          <cell r="H514">
            <v>5000000</v>
          </cell>
          <cell r="I514">
            <v>5042649.45</v>
          </cell>
          <cell r="J514">
            <v>1</v>
          </cell>
        </row>
        <row r="515">
          <cell r="A515" t="str">
            <v>US3136F1K416</v>
          </cell>
          <cell r="B515" t="str">
            <v>3136F1K41</v>
          </cell>
          <cell r="C515">
            <v>4.1500000000000004</v>
          </cell>
          <cell r="D515">
            <v>38492</v>
          </cell>
          <cell r="E515" t="str">
            <v>FEDERAL NATIONAL MORTGAGE ASSO</v>
          </cell>
          <cell r="F515">
            <v>101.932716</v>
          </cell>
          <cell r="G515">
            <v>76117.919999999998</v>
          </cell>
          <cell r="H515">
            <v>9300000</v>
          </cell>
          <cell r="I515">
            <v>9479742.5899999999</v>
          </cell>
          <cell r="J515">
            <v>1</v>
          </cell>
        </row>
        <row r="516">
          <cell r="A516" t="str">
            <v>US458182CF76</v>
          </cell>
          <cell r="B516" t="str">
            <v>458182CF7</v>
          </cell>
          <cell r="C516">
            <v>5.125</v>
          </cell>
          <cell r="D516">
            <v>38022</v>
          </cell>
          <cell r="E516" t="str">
            <v>INTER-AMERICAN DEVELOPMENT BAN</v>
          </cell>
          <cell r="F516">
            <v>104.12004899999999</v>
          </cell>
          <cell r="G516">
            <v>361241.32</v>
          </cell>
          <cell r="H516">
            <v>14500000</v>
          </cell>
          <cell r="I516">
            <v>15097407.109999999</v>
          </cell>
          <cell r="J516">
            <v>1</v>
          </cell>
        </row>
        <row r="517">
          <cell r="A517" t="str">
            <v>US459056QA84</v>
          </cell>
          <cell r="B517" t="str">
            <v>459056QA8</v>
          </cell>
          <cell r="C517">
            <v>7</v>
          </cell>
          <cell r="D517">
            <v>38379</v>
          </cell>
          <cell r="E517" t="str">
            <v>WORLD BANK (INTL BANK FOR RECO</v>
          </cell>
          <cell r="F517">
            <v>110.06972500000001</v>
          </cell>
          <cell r="G517">
            <v>11005.56</v>
          </cell>
          <cell r="H517">
            <v>14150000</v>
          </cell>
          <cell r="I517">
            <v>15574866.09</v>
          </cell>
          <cell r="J517">
            <v>1</v>
          </cell>
        </row>
        <row r="518">
          <cell r="A518" t="str">
            <v>US465410AG35</v>
          </cell>
          <cell r="B518" t="str">
            <v>465410AG3</v>
          </cell>
          <cell r="C518">
            <v>6</v>
          </cell>
          <cell r="D518">
            <v>37891</v>
          </cell>
          <cell r="E518" t="str">
            <v>ITALY</v>
          </cell>
          <cell r="F518">
            <v>104.532661</v>
          </cell>
          <cell r="G518">
            <v>102500</v>
          </cell>
          <cell r="H518">
            <v>5000000</v>
          </cell>
          <cell r="I518">
            <v>5226633.05</v>
          </cell>
          <cell r="J518">
            <v>1</v>
          </cell>
        </row>
        <row r="519">
          <cell r="A519" t="str">
            <v>US9128273T70</v>
          </cell>
          <cell r="B519" t="str">
            <v>9128273T7</v>
          </cell>
          <cell r="C519">
            <v>3.9842377999999998</v>
          </cell>
          <cell r="D519">
            <v>39462</v>
          </cell>
          <cell r="E519" t="str">
            <v>TII 3.625 01/15/08</v>
          </cell>
          <cell r="F519">
            <v>118.4224</v>
          </cell>
          <cell r="G519">
            <v>11003.05</v>
          </cell>
          <cell r="H519">
            <v>6300000</v>
          </cell>
          <cell r="I519">
            <v>7460611.2000000002</v>
          </cell>
          <cell r="J519">
            <v>1</v>
          </cell>
        </row>
        <row r="520">
          <cell r="A520" t="str">
            <v>US9128274Y56</v>
          </cell>
          <cell r="B520" t="str">
            <v>9128274Y5</v>
          </cell>
          <cell r="C520">
            <v>4.1954998000000003</v>
          </cell>
          <cell r="D520">
            <v>39828</v>
          </cell>
          <cell r="F520">
            <v>118.250547</v>
          </cell>
          <cell r="G520">
            <v>18391.23</v>
          </cell>
          <cell r="H520">
            <v>10000000</v>
          </cell>
          <cell r="I520">
            <v>11825054.720000001</v>
          </cell>
          <cell r="J520">
            <v>1</v>
          </cell>
        </row>
        <row r="521">
          <cell r="A521" t="str">
            <v>US9128275W81</v>
          </cell>
          <cell r="B521" t="str">
            <v>9128275W8</v>
          </cell>
          <cell r="C521">
            <v>4.4854083500000002</v>
          </cell>
          <cell r="D521">
            <v>40193</v>
          </cell>
          <cell r="E521" t="str">
            <v>TII 4.25 01/15/10</v>
          </cell>
          <cell r="F521">
            <v>117.9555</v>
          </cell>
          <cell r="G521">
            <v>29001.54</v>
          </cell>
          <cell r="H521">
            <v>14750000</v>
          </cell>
          <cell r="I521">
            <v>17398436.25</v>
          </cell>
          <cell r="J521">
            <v>1</v>
          </cell>
        </row>
        <row r="522">
          <cell r="A522" t="str">
            <v>US9128275Z13</v>
          </cell>
          <cell r="B522" t="str">
            <v>9128275Z1</v>
          </cell>
          <cell r="C522">
            <v>6.5</v>
          </cell>
          <cell r="D522">
            <v>40224</v>
          </cell>
          <cell r="E522" t="str">
            <v>US TREASURY NOTES</v>
          </cell>
          <cell r="F522">
            <v>100</v>
          </cell>
          <cell r="G522">
            <v>0</v>
          </cell>
          <cell r="H522">
            <v>-0.01</v>
          </cell>
          <cell r="I522">
            <v>-0.01</v>
          </cell>
          <cell r="J522">
            <v>1</v>
          </cell>
        </row>
        <row r="523">
          <cell r="A523" t="str">
            <v>US9128276D91</v>
          </cell>
          <cell r="B523" t="str">
            <v>9128276D9</v>
          </cell>
          <cell r="C523">
            <v>6.75</v>
          </cell>
          <cell r="D523">
            <v>38487</v>
          </cell>
          <cell r="E523" t="str">
            <v>UNITED STATES TREASURY</v>
          </cell>
          <cell r="F523">
            <v>110.738007</v>
          </cell>
          <cell r="G523">
            <v>776800.27</v>
          </cell>
          <cell r="H523">
            <v>55000000</v>
          </cell>
          <cell r="I523">
            <v>60905903.850000001</v>
          </cell>
          <cell r="J523">
            <v>1</v>
          </cell>
        </row>
        <row r="524">
          <cell r="A524" t="str">
            <v>US9128277F31</v>
          </cell>
          <cell r="B524" t="str">
            <v>9128277F3</v>
          </cell>
          <cell r="C524">
            <v>3.5</v>
          </cell>
          <cell r="D524">
            <v>39036</v>
          </cell>
          <cell r="E524" t="str">
            <v>UNITED STATES (OF AMERICA)</v>
          </cell>
          <cell r="F524">
            <v>100.663994</v>
          </cell>
          <cell r="G524">
            <v>65910.33</v>
          </cell>
          <cell r="H524">
            <v>13999999.99</v>
          </cell>
          <cell r="I524">
            <v>14092959.15</v>
          </cell>
          <cell r="J524">
            <v>1</v>
          </cell>
        </row>
        <row r="525">
          <cell r="A525" t="str">
            <v>US9128277K26</v>
          </cell>
          <cell r="B525" t="str">
            <v>9128277K2</v>
          </cell>
          <cell r="C525">
            <v>3</v>
          </cell>
          <cell r="D525">
            <v>38017</v>
          </cell>
          <cell r="E525" t="str">
            <v>UST 3 01/31/04</v>
          </cell>
          <cell r="F525">
            <v>101.567993</v>
          </cell>
          <cell r="G525">
            <v>0</v>
          </cell>
          <cell r="H525">
            <v>6000000</v>
          </cell>
          <cell r="I525">
            <v>6094079.5800000001</v>
          </cell>
          <cell r="J525">
            <v>1</v>
          </cell>
        </row>
        <row r="526">
          <cell r="A526" t="str">
            <v>US912828AC44</v>
          </cell>
          <cell r="B526" t="str">
            <v>912828AC4</v>
          </cell>
          <cell r="C526">
            <v>4.375</v>
          </cell>
          <cell r="D526">
            <v>39217</v>
          </cell>
          <cell r="E526" t="str">
            <v>UNITED STATES (OF AMERICA)</v>
          </cell>
          <cell r="F526">
            <v>104.031006</v>
          </cell>
          <cell r="G526">
            <v>183084.24</v>
          </cell>
          <cell r="H526">
            <v>20000000</v>
          </cell>
          <cell r="I526">
            <v>20806201.199999999</v>
          </cell>
          <cell r="J526">
            <v>1</v>
          </cell>
        </row>
        <row r="527">
          <cell r="A527" t="str">
            <v>XS0049380032</v>
          </cell>
          <cell r="B527" t="str">
            <v>V05973BS6</v>
          </cell>
          <cell r="C527">
            <v>6.5</v>
          </cell>
          <cell r="D527">
            <v>38061</v>
          </cell>
          <cell r="F527">
            <v>106.10169999999999</v>
          </cell>
          <cell r="G527">
            <v>133336.67000000001</v>
          </cell>
          <cell r="H527">
            <v>5430000</v>
          </cell>
          <cell r="I527">
            <v>5761322.3099999996</v>
          </cell>
          <cell r="J527">
            <v>1</v>
          </cell>
        </row>
        <row r="528">
          <cell r="A528" t="str">
            <v>XS0054616262</v>
          </cell>
          <cell r="B528" t="str">
            <v>A52480P45</v>
          </cell>
          <cell r="C528">
            <v>8.25</v>
          </cell>
          <cell r="D528">
            <v>38357</v>
          </cell>
          <cell r="F528">
            <v>112.194625</v>
          </cell>
          <cell r="G528">
            <v>236041.67</v>
          </cell>
          <cell r="H528">
            <v>5000000</v>
          </cell>
          <cell r="I528">
            <v>5609731.25</v>
          </cell>
          <cell r="J528">
            <v>1</v>
          </cell>
        </row>
        <row r="529">
          <cell r="A529" t="str">
            <v>XS0054636963</v>
          </cell>
          <cell r="B529" t="str">
            <v>L0593NPW3</v>
          </cell>
          <cell r="C529">
            <v>8.25</v>
          </cell>
          <cell r="D529">
            <v>38341</v>
          </cell>
          <cell r="F529">
            <v>111.4551</v>
          </cell>
          <cell r="G529">
            <v>1012916.67</v>
          </cell>
          <cell r="H529">
            <v>20000000</v>
          </cell>
          <cell r="I529">
            <v>22291020</v>
          </cell>
          <cell r="J529">
            <v>1</v>
          </cell>
        </row>
        <row r="530">
          <cell r="A530" t="str">
            <v>XS0081337940</v>
          </cell>
          <cell r="B530" t="str">
            <v>TT3354947</v>
          </cell>
          <cell r="C530">
            <v>6.25</v>
          </cell>
          <cell r="D530">
            <v>37557</v>
          </cell>
          <cell r="E530" t="str">
            <v>AFRICAN DEVELOPMENT BANK</v>
          </cell>
          <cell r="F530">
            <v>100.93040000000001</v>
          </cell>
          <cell r="G530">
            <v>284375</v>
          </cell>
          <cell r="H530">
            <v>6000000</v>
          </cell>
          <cell r="I530">
            <v>6055824</v>
          </cell>
          <cell r="J530">
            <v>1</v>
          </cell>
        </row>
        <row r="531">
          <cell r="A531" t="str">
            <v>XS0092514560</v>
          </cell>
          <cell r="B531" t="str">
            <v>XS9251456</v>
          </cell>
          <cell r="C531">
            <v>5</v>
          </cell>
          <cell r="D531">
            <v>37945</v>
          </cell>
          <cell r="E531" t="str">
            <v>ITALY</v>
          </cell>
          <cell r="F531">
            <v>103.39660000000001</v>
          </cell>
          <cell r="G531">
            <v>174305.56</v>
          </cell>
          <cell r="H531">
            <v>5000000</v>
          </cell>
          <cell r="I531">
            <v>5169830</v>
          </cell>
          <cell r="J531">
            <v>1</v>
          </cell>
        </row>
        <row r="532">
          <cell r="A532" t="str">
            <v>XS0095462353</v>
          </cell>
          <cell r="B532" t="str">
            <v>U9871ELL5</v>
          </cell>
          <cell r="C532">
            <v>6</v>
          </cell>
          <cell r="D532">
            <v>38070</v>
          </cell>
          <cell r="E532" t="str">
            <v>INT BK RECON&amp;DEV</v>
          </cell>
          <cell r="F532">
            <v>105.7182</v>
          </cell>
          <cell r="G532">
            <v>317500</v>
          </cell>
          <cell r="H532">
            <v>15000000</v>
          </cell>
          <cell r="I532">
            <v>15857730</v>
          </cell>
          <cell r="J532">
            <v>1</v>
          </cell>
        </row>
        <row r="533">
          <cell r="A533" t="str">
            <v>XS0098876955</v>
          </cell>
          <cell r="B533">
            <v>5720080</v>
          </cell>
          <cell r="C533">
            <v>3.5650008</v>
          </cell>
          <cell r="D533">
            <v>38169</v>
          </cell>
          <cell r="E533" t="str">
            <v>NORDEA BANK DANMARK A/S</v>
          </cell>
          <cell r="F533">
            <v>98.088778000000005</v>
          </cell>
          <cell r="G533">
            <v>5825.21</v>
          </cell>
          <cell r="H533">
            <v>2000000</v>
          </cell>
          <cell r="I533">
            <v>1961775.56</v>
          </cell>
          <cell r="J533">
            <v>1.019992</v>
          </cell>
        </row>
        <row r="534">
          <cell r="A534" t="str">
            <v>XS0101868890</v>
          </cell>
          <cell r="B534" t="str">
            <v>EC1777589</v>
          </cell>
          <cell r="C534">
            <v>6.375</v>
          </cell>
          <cell r="D534">
            <v>37516</v>
          </cell>
          <cell r="E534" t="str">
            <v>FONDS SOCIAL DE DEVELOPPEMENT</v>
          </cell>
          <cell r="F534">
            <v>100.5167</v>
          </cell>
          <cell r="G534">
            <v>166812.5</v>
          </cell>
          <cell r="H534">
            <v>3000000</v>
          </cell>
          <cell r="I534">
            <v>3015501</v>
          </cell>
          <cell r="J534">
            <v>1</v>
          </cell>
        </row>
        <row r="535">
          <cell r="A535" t="str">
            <v>XS0142029510</v>
          </cell>
          <cell r="B535">
            <v>3129333</v>
          </cell>
          <cell r="C535">
            <v>3.4359983999999999</v>
          </cell>
          <cell r="D535">
            <v>38014</v>
          </cell>
          <cell r="E535" t="str">
            <v>BANK OF NOVA SCOTIA</v>
          </cell>
          <cell r="F535">
            <v>97.970904000000004</v>
          </cell>
          <cell r="G535">
            <v>515.4</v>
          </cell>
          <cell r="H535">
            <v>3000000</v>
          </cell>
          <cell r="I535">
            <v>2939127.11</v>
          </cell>
          <cell r="J535">
            <v>1.019992</v>
          </cell>
        </row>
        <row r="536">
          <cell r="A536" t="str">
            <v>XS0142391209</v>
          </cell>
          <cell r="B536" t="str">
            <v>XS4239120</v>
          </cell>
          <cell r="C536">
            <v>4.625</v>
          </cell>
          <cell r="D536">
            <v>39128</v>
          </cell>
          <cell r="E536" t="str">
            <v>FREDDIE MAC</v>
          </cell>
          <cell r="F536">
            <v>98.653445000000005</v>
          </cell>
          <cell r="G536">
            <v>24746.37</v>
          </cell>
          <cell r="H536">
            <v>1200000</v>
          </cell>
          <cell r="I536">
            <v>1183841.3400000001</v>
          </cell>
          <cell r="J536">
            <v>1.019992</v>
          </cell>
        </row>
        <row r="537">
          <cell r="A537" t="str">
            <v>XS0146883581</v>
          </cell>
          <cell r="B537">
            <v>7349643</v>
          </cell>
          <cell r="C537">
            <v>4.625</v>
          </cell>
          <cell r="D537">
            <v>38487</v>
          </cell>
          <cell r="E537" t="str">
            <v>FEDERAL HOME LOAN MORTGAGE COR</v>
          </cell>
          <cell r="F537">
            <v>99.463188000000002</v>
          </cell>
          <cell r="G537">
            <v>47828.07</v>
          </cell>
          <cell r="H537">
            <v>5000000</v>
          </cell>
          <cell r="I537">
            <v>4973159.4000000004</v>
          </cell>
          <cell r="J537">
            <v>1.019992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general"/>
      <sheetName val="Categorías"/>
      <sheetName val="Aplicativos"/>
      <sheetName val="Proyectos"/>
      <sheetName val="Hoja2"/>
      <sheetName val="Hoja1"/>
    </sheetNames>
    <sheetDataSet>
      <sheetData sheetId="0"/>
      <sheetData sheetId="1">
        <row r="4">
          <cell r="A4" t="str">
            <v>SW Adquirido</v>
          </cell>
        </row>
        <row r="5">
          <cell r="A5" t="str">
            <v>SW Desarrollado</v>
          </cell>
        </row>
        <row r="6">
          <cell r="A6" t="str">
            <v>SW Seguridad Electrónica</v>
          </cell>
        </row>
        <row r="7">
          <cell r="A7" t="str">
            <v>SW Base</v>
          </cell>
        </row>
        <row r="8">
          <cell r="A8" t="str">
            <v>Proyecto Fase Investigación</v>
          </cell>
        </row>
        <row r="9">
          <cell r="A9" t="str">
            <v>Proyecto Fase Desarrollo</v>
          </cell>
        </row>
        <row r="13">
          <cell r="A13" t="str">
            <v>Si</v>
          </cell>
        </row>
        <row r="14">
          <cell r="A14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4531-9B98-4E3B-A794-DA78C6C4F067}">
  <sheetPr>
    <pageSetUpPr fitToPage="1"/>
  </sheetPr>
  <dimension ref="A1:AD80"/>
  <sheetViews>
    <sheetView showGridLines="0" tabSelected="1" zoomScaleNormal="100" workbookViewId="0">
      <pane xSplit="1" ySplit="5" topLeftCell="B6" activePane="bottomRight" state="frozen"/>
      <selection activeCell="V1" sqref="V1:W1048576"/>
      <selection pane="topRight" activeCell="V1" sqref="V1:W1048576"/>
      <selection pane="bottomLeft" activeCell="V1" sqref="V1:W1048576"/>
      <selection pane="bottomRight" activeCell="AC18" sqref="B18:AC18"/>
    </sheetView>
  </sheetViews>
  <sheetFormatPr baseColWidth="10" defaultRowHeight="15" x14ac:dyDescent="0.2"/>
  <cols>
    <col min="1" max="1" width="63.85546875" style="5" customWidth="1"/>
    <col min="2" max="2" width="14.42578125" style="5" bestFit="1" customWidth="1"/>
    <col min="3" max="20" width="15.85546875" style="5" bestFit="1" customWidth="1"/>
    <col min="21" max="26" width="17.42578125" style="5" bestFit="1" customWidth="1"/>
    <col min="27" max="27" width="18.7109375" style="5" customWidth="1"/>
    <col min="28" max="28" width="16" style="5" customWidth="1"/>
    <col min="29" max="29" width="17.7109375" style="5" customWidth="1"/>
    <col min="30" max="30" width="3.85546875" style="5" bestFit="1" customWidth="1"/>
    <col min="31" max="16384" width="11.42578125" style="5"/>
  </cols>
  <sheetData>
    <row r="1" spans="1:29" s="2" customFormat="1" ht="20.25" x14ac:dyDescent="0.3">
      <c r="A1" s="1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9" ht="15" customHeight="1" x14ac:dyDescent="0.25">
      <c r="A2" s="4" t="s">
        <v>1</v>
      </c>
      <c r="K2" s="6"/>
      <c r="L2" s="6"/>
    </row>
    <row r="3" spans="1:29" ht="15" customHeight="1" x14ac:dyDescent="0.25">
      <c r="A3" s="4"/>
      <c r="K3" s="6"/>
      <c r="L3" s="6"/>
    </row>
    <row r="4" spans="1:29" s="7" customFormat="1" ht="14.25" customHeight="1" x14ac:dyDescent="0.2">
      <c r="A4" s="26" t="s">
        <v>2</v>
      </c>
      <c r="B4" s="26">
        <v>1994</v>
      </c>
      <c r="C4" s="26">
        <v>1995</v>
      </c>
      <c r="D4" s="26">
        <v>1996</v>
      </c>
      <c r="E4" s="26">
        <v>1997</v>
      </c>
      <c r="F4" s="26">
        <v>1998</v>
      </c>
      <c r="G4" s="26">
        <v>1999</v>
      </c>
      <c r="H4" s="26">
        <v>2000</v>
      </c>
      <c r="I4" s="26">
        <v>2001</v>
      </c>
      <c r="J4" s="26">
        <v>2002</v>
      </c>
      <c r="K4" s="26">
        <v>2003</v>
      </c>
      <c r="L4" s="26">
        <v>2004</v>
      </c>
      <c r="M4" s="26">
        <v>2005</v>
      </c>
      <c r="N4" s="26">
        <v>2006</v>
      </c>
      <c r="O4" s="26">
        <v>2007</v>
      </c>
      <c r="P4" s="26">
        <v>2008</v>
      </c>
      <c r="Q4" s="26">
        <v>2009</v>
      </c>
      <c r="R4" s="26">
        <v>2010</v>
      </c>
      <c r="S4" s="26">
        <v>2011</v>
      </c>
      <c r="T4" s="26">
        <v>2012</v>
      </c>
      <c r="U4" s="26">
        <v>2013</v>
      </c>
      <c r="V4" s="26">
        <v>2014</v>
      </c>
      <c r="W4" s="26">
        <v>2015</v>
      </c>
      <c r="X4" s="26">
        <v>2016</v>
      </c>
      <c r="Y4" s="26">
        <v>2017</v>
      </c>
      <c r="Z4" s="26">
        <v>2018</v>
      </c>
      <c r="AA4" s="26">
        <v>2019</v>
      </c>
      <c r="AB4" s="26">
        <v>2020</v>
      </c>
      <c r="AC4" s="26">
        <v>2021</v>
      </c>
    </row>
    <row r="5" spans="1:29" s="7" customFormat="1" ht="14.25" customHeight="1" x14ac:dyDescent="0.2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7" spans="1:29" ht="18.75" x14ac:dyDescent="0.25">
      <c r="A7" s="5" t="s">
        <v>3</v>
      </c>
      <c r="B7" s="8">
        <v>6720386.0000000009</v>
      </c>
      <c r="C7" s="8">
        <v>8345243.0999999996</v>
      </c>
      <c r="D7" s="8">
        <v>9979721.6000000015</v>
      </c>
      <c r="E7" s="8">
        <v>12754272.6</v>
      </c>
      <c r="F7" s="8">
        <v>13206811.9</v>
      </c>
      <c r="G7" s="8">
        <v>15170527.600000001</v>
      </c>
      <c r="H7" s="8">
        <v>19689208.900000002</v>
      </c>
      <c r="I7" s="8">
        <v>23634453.000000004</v>
      </c>
      <c r="J7" s="8">
        <v>30525032.399999995</v>
      </c>
      <c r="K7" s="8">
        <v>30658419.100000001</v>
      </c>
      <c r="L7" s="8">
        <v>32356906.600000001</v>
      </c>
      <c r="M7" s="8">
        <v>34164893.199999988</v>
      </c>
      <c r="N7" s="8">
        <v>34567883.5</v>
      </c>
      <c r="O7" s="8">
        <v>42219445.299999997</v>
      </c>
      <c r="P7" s="8">
        <v>53938203</v>
      </c>
      <c r="Q7" s="8">
        <v>51851798.800000004</v>
      </c>
      <c r="R7" s="8">
        <v>54478665.300000004</v>
      </c>
      <c r="S7" s="8">
        <v>62754892.24478475</v>
      </c>
      <c r="T7" s="8">
        <v>66262816.922999561</v>
      </c>
      <c r="U7" s="8">
        <v>89595672</v>
      </c>
      <c r="V7" s="8">
        <v>120072829.19902013</v>
      </c>
      <c r="W7" s="8">
        <v>157320343.10100001</v>
      </c>
      <c r="X7" s="8">
        <v>146482669.646</v>
      </c>
      <c r="Y7" s="8">
        <v>147287023.56600001</v>
      </c>
      <c r="Z7" s="8">
        <v>163138505</v>
      </c>
      <c r="AA7" s="8">
        <v>179194585</v>
      </c>
      <c r="AB7" s="8">
        <v>209807089.96900001</v>
      </c>
      <c r="AC7" s="9">
        <v>240934550.35672101</v>
      </c>
    </row>
    <row r="8" spans="1:29" x14ac:dyDescent="0.2">
      <c r="A8" s="5" t="s">
        <v>4</v>
      </c>
      <c r="B8" s="8">
        <f t="shared" ref="B8:AA8" si="0">+B9+B10</f>
        <v>1260</v>
      </c>
      <c r="C8" s="8">
        <f t="shared" si="0"/>
        <v>861215.6</v>
      </c>
      <c r="D8" s="8">
        <f t="shared" si="0"/>
        <v>716079.76212372014</v>
      </c>
      <c r="E8" s="8">
        <f t="shared" si="0"/>
        <v>1095192</v>
      </c>
      <c r="F8" s="8">
        <f t="shared" si="0"/>
        <v>2082897.2999999998</v>
      </c>
      <c r="G8" s="8">
        <f t="shared" si="0"/>
        <v>5287812.9000000004</v>
      </c>
      <c r="H8" s="8">
        <f t="shared" si="0"/>
        <v>4977608.9000000004</v>
      </c>
      <c r="I8" s="8">
        <f t="shared" si="0"/>
        <v>3167373.5</v>
      </c>
      <c r="J8" s="8">
        <f t="shared" si="0"/>
        <v>4583923.4000000004</v>
      </c>
      <c r="K8" s="8">
        <f t="shared" si="0"/>
        <v>6799325.0999999996</v>
      </c>
      <c r="L8" s="8">
        <f t="shared" si="0"/>
        <v>3495796.3</v>
      </c>
      <c r="M8" s="8">
        <f t="shared" si="0"/>
        <v>6653927.0999999996</v>
      </c>
      <c r="N8" s="8">
        <f t="shared" si="0"/>
        <v>9109215.0999999996</v>
      </c>
      <c r="O8" s="8">
        <f t="shared" si="0"/>
        <v>6767370.2000000002</v>
      </c>
      <c r="P8" s="8">
        <f t="shared" si="0"/>
        <v>2447282.1</v>
      </c>
      <c r="Q8" s="8">
        <f t="shared" si="0"/>
        <v>4057146.6999999997</v>
      </c>
      <c r="R8" s="8">
        <f t="shared" si="0"/>
        <v>3873198.5</v>
      </c>
      <c r="S8" s="8">
        <f t="shared" si="0"/>
        <v>4910112.3</v>
      </c>
      <c r="T8" s="8">
        <f t="shared" si="0"/>
        <v>3427742.4</v>
      </c>
      <c r="U8" s="8">
        <f t="shared" si="0"/>
        <v>4215327.4552573999</v>
      </c>
      <c r="V8" s="8">
        <f t="shared" si="0"/>
        <v>6887453.3684837101</v>
      </c>
      <c r="W8" s="8">
        <f t="shared" si="0"/>
        <v>7028180.1129999999</v>
      </c>
      <c r="X8" s="8">
        <f t="shared" si="0"/>
        <v>14709982.968</v>
      </c>
      <c r="Y8" s="8">
        <f t="shared" si="0"/>
        <v>15690737.676000001</v>
      </c>
      <c r="Z8" s="8">
        <f t="shared" si="0"/>
        <v>15959460</v>
      </c>
      <c r="AA8" s="8">
        <f t="shared" si="0"/>
        <v>23823404</v>
      </c>
      <c r="AB8" s="8">
        <f>+AB9+AB10+AB11</f>
        <v>30912857.415999997</v>
      </c>
      <c r="AC8" s="8">
        <f>+AC9+AC10+AC11</f>
        <v>42309865.420249768</v>
      </c>
    </row>
    <row r="9" spans="1:29" s="7" customFormat="1" x14ac:dyDescent="0.2">
      <c r="A9" s="10" t="s">
        <v>5</v>
      </c>
      <c r="B9" s="11">
        <v>0</v>
      </c>
      <c r="C9" s="11">
        <v>232450</v>
      </c>
      <c r="D9" s="11">
        <v>0</v>
      </c>
      <c r="E9" s="11">
        <v>530500</v>
      </c>
      <c r="F9" s="11">
        <v>1140087.8999999999</v>
      </c>
      <c r="G9" s="11">
        <v>2892331.1</v>
      </c>
      <c r="H9" s="11">
        <v>1728958.2999999998</v>
      </c>
      <c r="I9" s="11">
        <v>1111408</v>
      </c>
      <c r="J9" s="11">
        <v>2212027.7000000002</v>
      </c>
      <c r="K9" s="11">
        <v>3597909.5</v>
      </c>
      <c r="L9" s="11">
        <v>2511764.2999999998</v>
      </c>
      <c r="M9" s="11">
        <v>4050357.4</v>
      </c>
      <c r="N9" s="11">
        <v>6636279.7000000002</v>
      </c>
      <c r="O9" s="11">
        <v>5403246</v>
      </c>
      <c r="P9" s="11">
        <v>1546990</v>
      </c>
      <c r="Q9" s="11">
        <v>459650</v>
      </c>
      <c r="R9" s="11">
        <v>2538700</v>
      </c>
      <c r="S9" s="11">
        <v>3749142</v>
      </c>
      <c r="T9" s="11">
        <v>2528881</v>
      </c>
      <c r="U9" s="11">
        <v>4085534</v>
      </c>
      <c r="V9" s="11">
        <v>6884760</v>
      </c>
      <c r="W9" s="11">
        <v>6909713.7259999998</v>
      </c>
      <c r="X9" s="11">
        <v>5816678.8660000004</v>
      </c>
      <c r="Y9" s="11">
        <v>4175835.2080000001</v>
      </c>
      <c r="Z9" s="11">
        <v>9132135</v>
      </c>
      <c r="AA9" s="11">
        <v>8601987</v>
      </c>
      <c r="AB9" s="11">
        <v>4698953.9680000003</v>
      </c>
      <c r="AC9" s="9">
        <v>10122409.780283099</v>
      </c>
    </row>
    <row r="10" spans="1:29" s="7" customFormat="1" x14ac:dyDescent="0.2">
      <c r="A10" s="10" t="s">
        <v>6</v>
      </c>
      <c r="B10" s="11">
        <v>1260</v>
      </c>
      <c r="C10" s="11">
        <v>628765.6</v>
      </c>
      <c r="D10" s="11">
        <v>716079.76212372014</v>
      </c>
      <c r="E10" s="11">
        <v>564692</v>
      </c>
      <c r="F10" s="11">
        <v>942809.4</v>
      </c>
      <c r="G10" s="11">
        <v>2395481.8000000003</v>
      </c>
      <c r="H10" s="11">
        <v>3248650.6</v>
      </c>
      <c r="I10" s="11">
        <v>2055965.5</v>
      </c>
      <c r="J10" s="11">
        <v>2371895.6999999997</v>
      </c>
      <c r="K10" s="11">
        <v>3201415.5999999996</v>
      </c>
      <c r="L10" s="11">
        <v>984032</v>
      </c>
      <c r="M10" s="11">
        <v>2603569.7000000002</v>
      </c>
      <c r="N10" s="11">
        <v>2472935.4</v>
      </c>
      <c r="O10" s="11">
        <v>1364124.2</v>
      </c>
      <c r="P10" s="11">
        <v>900292.1</v>
      </c>
      <c r="Q10" s="11">
        <v>3597496.6999999997</v>
      </c>
      <c r="R10" s="11">
        <v>1334498.5</v>
      </c>
      <c r="S10" s="11">
        <v>1160970.3</v>
      </c>
      <c r="T10" s="11">
        <v>898861.4</v>
      </c>
      <c r="U10" s="11">
        <v>129793.45525739998</v>
      </c>
      <c r="V10" s="11">
        <v>2693.3684837100004</v>
      </c>
      <c r="W10" s="11">
        <v>118466.387</v>
      </c>
      <c r="X10" s="11">
        <v>8893304.102</v>
      </c>
      <c r="Y10" s="11">
        <v>11514902.468</v>
      </c>
      <c r="Z10" s="11">
        <v>6827325</v>
      </c>
      <c r="AA10" s="11">
        <v>15221417</v>
      </c>
      <c r="AB10" s="11">
        <v>21088312.123</v>
      </c>
      <c r="AC10" s="9">
        <v>30989035.159845799</v>
      </c>
    </row>
    <row r="11" spans="1:29" s="7" customFormat="1" x14ac:dyDescent="0.2">
      <c r="A11" s="10" t="s">
        <v>7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5125591.3250000002</v>
      </c>
      <c r="AC11" s="9">
        <v>1198420.4801208701</v>
      </c>
    </row>
    <row r="12" spans="1:29" s="7" customFormat="1" x14ac:dyDescent="0.2">
      <c r="A12" s="5" t="s">
        <v>8</v>
      </c>
      <c r="B12" s="11">
        <f t="shared" ref="B12:AB12" si="1">+B13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  <c r="K12" s="11">
        <f t="shared" si="1"/>
        <v>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si="1"/>
        <v>0</v>
      </c>
      <c r="S12" s="11">
        <f t="shared" si="1"/>
        <v>0</v>
      </c>
      <c r="T12" s="11">
        <f t="shared" si="1"/>
        <v>0</v>
      </c>
      <c r="U12" s="11">
        <f t="shared" si="1"/>
        <v>0</v>
      </c>
      <c r="V12" s="11">
        <f t="shared" si="1"/>
        <v>0</v>
      </c>
      <c r="W12" s="11">
        <f t="shared" si="1"/>
        <v>0</v>
      </c>
      <c r="X12" s="11">
        <f t="shared" si="1"/>
        <v>0</v>
      </c>
      <c r="Y12" s="11">
        <f t="shared" si="1"/>
        <v>0</v>
      </c>
      <c r="Z12" s="11">
        <f t="shared" si="1"/>
        <v>0</v>
      </c>
      <c r="AA12" s="11">
        <f t="shared" si="1"/>
        <v>0</v>
      </c>
      <c r="AB12" s="11">
        <f t="shared" si="1"/>
        <v>4372.55</v>
      </c>
      <c r="AC12" s="9">
        <f>+AC13</f>
        <v>0</v>
      </c>
    </row>
    <row r="13" spans="1:29" s="7" customFormat="1" x14ac:dyDescent="0.2">
      <c r="A13" s="10" t="s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4372.55</v>
      </c>
      <c r="AC13" s="9">
        <v>0</v>
      </c>
    </row>
    <row r="14" spans="1:29" x14ac:dyDescent="0.2">
      <c r="A14" s="5" t="s">
        <v>10</v>
      </c>
      <c r="B14" s="12">
        <v>930543.6</v>
      </c>
      <c r="C14" s="12">
        <v>1048410.8</v>
      </c>
      <c r="D14" s="12">
        <v>1032506.6</v>
      </c>
      <c r="E14" s="12">
        <v>1059457.7</v>
      </c>
      <c r="F14" s="12">
        <v>967217.6</v>
      </c>
      <c r="G14" s="12">
        <v>2059569.8</v>
      </c>
      <c r="H14" s="12">
        <v>2268611.2999999998</v>
      </c>
      <c r="I14" s="12">
        <v>2482283.5</v>
      </c>
      <c r="J14" s="12">
        <v>2680531.4</v>
      </c>
      <c r="K14" s="12">
        <v>3253863.7</v>
      </c>
      <c r="L14" s="12">
        <v>3007090.5</v>
      </c>
      <c r="M14" s="12">
        <v>2834021.5999999996</v>
      </c>
      <c r="N14" s="12">
        <v>2802035.0999999996</v>
      </c>
      <c r="O14" s="12">
        <v>2570694.2000000002</v>
      </c>
      <c r="P14" s="12">
        <v>2537813</v>
      </c>
      <c r="Q14" s="12">
        <v>2802107.8</v>
      </c>
      <c r="R14" s="12">
        <v>2798270.1</v>
      </c>
      <c r="S14" s="12">
        <v>2758921.6518773199</v>
      </c>
      <c r="T14" s="12">
        <v>2563751.2999999998</v>
      </c>
      <c r="U14" s="12">
        <v>2606825.2877881099</v>
      </c>
      <c r="V14" s="12">
        <v>2996767.0996730896</v>
      </c>
      <c r="W14" s="12">
        <v>3795239.71</v>
      </c>
      <c r="X14" s="12">
        <v>10108600.301000001</v>
      </c>
      <c r="Y14" s="12">
        <v>9449973.5160000008</v>
      </c>
      <c r="Z14" s="12">
        <v>9232470</v>
      </c>
      <c r="AA14" s="12">
        <v>9349376</v>
      </c>
      <c r="AB14" s="12">
        <v>10125682.725</v>
      </c>
      <c r="AC14" s="9">
        <v>10492740.9362185</v>
      </c>
    </row>
    <row r="15" spans="1:29" x14ac:dyDescent="0.2">
      <c r="A15" s="5" t="s">
        <v>11</v>
      </c>
      <c r="B15" s="8">
        <v>1645948.6000000006</v>
      </c>
      <c r="C15" s="8">
        <v>833566.79999999888</v>
      </c>
      <c r="D15" s="8">
        <v>1070598.9650250301</v>
      </c>
      <c r="E15" s="8">
        <v>1252306</v>
      </c>
      <c r="F15" s="8">
        <v>1860626.7000000011</v>
      </c>
      <c r="G15" s="8">
        <v>2011638.1000000052</v>
      </c>
      <c r="H15" s="8">
        <v>2213792.4999999925</v>
      </c>
      <c r="I15" s="8">
        <v>2590343.200000003</v>
      </c>
      <c r="J15" s="8">
        <v>2895961.5</v>
      </c>
      <c r="K15" s="8">
        <v>2996077.4999999925</v>
      </c>
      <c r="L15" s="8">
        <v>2986187.6999999955</v>
      </c>
      <c r="M15" s="8">
        <v>2964824.3999999985</v>
      </c>
      <c r="N15" s="8">
        <v>3087040.799999997</v>
      </c>
      <c r="O15" s="8">
        <v>3191435.3999999985</v>
      </c>
      <c r="P15" s="8">
        <v>3585042.3000000045</v>
      </c>
      <c r="Q15" s="8">
        <v>3673471.700000003</v>
      </c>
      <c r="R15" s="8">
        <v>3649494.6000000015</v>
      </c>
      <c r="S15" s="8">
        <v>3401405.3641766757</v>
      </c>
      <c r="T15" s="8">
        <v>3723611.700000003</v>
      </c>
      <c r="U15" s="8">
        <v>3830631.7654046118</v>
      </c>
      <c r="V15" s="8">
        <v>4080050.2765681595</v>
      </c>
      <c r="W15" s="8">
        <v>2122580.8554599583</v>
      </c>
      <c r="X15" s="8">
        <v>2388413.468069613</v>
      </c>
      <c r="Y15" s="8">
        <v>2456099.3125909865</v>
      </c>
      <c r="Z15" s="8">
        <v>2573195</v>
      </c>
      <c r="AA15" s="8">
        <v>2639836</v>
      </c>
      <c r="AB15" s="8">
        <v>2753285.1910000001</v>
      </c>
      <c r="AC15" s="9">
        <v>2882507.3223471097</v>
      </c>
    </row>
    <row r="16" spans="1:29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9"/>
    </row>
    <row r="17" spans="1:30" s="16" customFormat="1" ht="17.25" thickBot="1" x14ac:dyDescent="0.3">
      <c r="A17" s="13" t="s">
        <v>12</v>
      </c>
      <c r="B17" s="14">
        <f t="shared" ref="B17:AA17" si="2">+B7+B8+B14+B15</f>
        <v>9298138.2000000011</v>
      </c>
      <c r="C17" s="14">
        <f t="shared" si="2"/>
        <v>11088436.299999999</v>
      </c>
      <c r="D17" s="14">
        <f t="shared" si="2"/>
        <v>12798906.927148752</v>
      </c>
      <c r="E17" s="14">
        <f t="shared" si="2"/>
        <v>16161228.299999999</v>
      </c>
      <c r="F17" s="14">
        <f t="shared" si="2"/>
        <v>18117553.5</v>
      </c>
      <c r="G17" s="14">
        <f t="shared" si="2"/>
        <v>24529548.400000006</v>
      </c>
      <c r="H17" s="14">
        <f t="shared" si="2"/>
        <v>29149221.599999998</v>
      </c>
      <c r="I17" s="14">
        <f t="shared" si="2"/>
        <v>31874453.200000007</v>
      </c>
      <c r="J17" s="14">
        <f t="shared" si="2"/>
        <v>40685448.699999996</v>
      </c>
      <c r="K17" s="14">
        <f t="shared" si="2"/>
        <v>43707685.399999999</v>
      </c>
      <c r="L17" s="14">
        <f t="shared" si="2"/>
        <v>41845981.099999994</v>
      </c>
      <c r="M17" s="14">
        <f t="shared" si="2"/>
        <v>46617666.29999999</v>
      </c>
      <c r="N17" s="14">
        <f t="shared" si="2"/>
        <v>49566174.5</v>
      </c>
      <c r="O17" s="14">
        <f t="shared" si="2"/>
        <v>54748945.100000001</v>
      </c>
      <c r="P17" s="14">
        <f t="shared" si="2"/>
        <v>62508340.400000006</v>
      </c>
      <c r="Q17" s="14">
        <f t="shared" si="2"/>
        <v>62384525.000000007</v>
      </c>
      <c r="R17" s="14">
        <f t="shared" si="2"/>
        <v>64799628.500000007</v>
      </c>
      <c r="S17" s="14">
        <f t="shared" si="2"/>
        <v>73825331.560838744</v>
      </c>
      <c r="T17" s="14">
        <f t="shared" si="2"/>
        <v>75977922.322999567</v>
      </c>
      <c r="U17" s="14">
        <f t="shared" si="2"/>
        <v>100248456.50845012</v>
      </c>
      <c r="V17" s="14">
        <f t="shared" si="2"/>
        <v>134037099.94374509</v>
      </c>
      <c r="W17" s="14">
        <f t="shared" si="2"/>
        <v>170266343.77945998</v>
      </c>
      <c r="X17" s="14">
        <f t="shared" si="2"/>
        <v>173689666.3830696</v>
      </c>
      <c r="Y17" s="14">
        <f t="shared" si="2"/>
        <v>174883834.070591</v>
      </c>
      <c r="Z17" s="14">
        <f t="shared" si="2"/>
        <v>190903630</v>
      </c>
      <c r="AA17" s="14">
        <f t="shared" si="2"/>
        <v>215007201</v>
      </c>
      <c r="AB17" s="14">
        <f>+AB7+AB8+AB12+AB14+AB15</f>
        <v>253603287.85100004</v>
      </c>
      <c r="AC17" s="14">
        <f>+AC7+AC8+AC12+AC14+AC15</f>
        <v>296619664.03553641</v>
      </c>
      <c r="AD17" s="15"/>
    </row>
    <row r="18" spans="1:30" ht="15.75" thickTop="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30" x14ac:dyDescent="0.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9"/>
    </row>
    <row r="20" spans="1:30" s="7" customFormat="1" ht="14.25" customHeight="1" x14ac:dyDescent="0.2">
      <c r="A20" s="26" t="s">
        <v>13</v>
      </c>
      <c r="B20" s="26">
        <v>1994</v>
      </c>
      <c r="C20" s="26">
        <v>1995</v>
      </c>
      <c r="D20" s="26">
        <v>1996</v>
      </c>
      <c r="E20" s="26">
        <v>1997</v>
      </c>
      <c r="F20" s="26">
        <v>1998</v>
      </c>
      <c r="G20" s="26">
        <v>1999</v>
      </c>
      <c r="H20" s="26">
        <v>2000</v>
      </c>
      <c r="I20" s="26">
        <v>2001</v>
      </c>
      <c r="J20" s="26">
        <v>2002</v>
      </c>
      <c r="K20" s="26">
        <v>2003</v>
      </c>
      <c r="L20" s="26">
        <v>2004</v>
      </c>
      <c r="M20" s="26">
        <v>2005</v>
      </c>
      <c r="N20" s="26">
        <v>2006</v>
      </c>
      <c r="O20" s="26">
        <v>2007</v>
      </c>
      <c r="P20" s="26">
        <v>2008</v>
      </c>
      <c r="Q20" s="26">
        <v>2009</v>
      </c>
      <c r="R20" s="26">
        <v>2010</v>
      </c>
      <c r="S20" s="26">
        <v>2011</v>
      </c>
      <c r="T20" s="26">
        <v>2012</v>
      </c>
      <c r="U20" s="26">
        <v>2013</v>
      </c>
      <c r="V20" s="26">
        <v>2014</v>
      </c>
      <c r="W20" s="26">
        <v>2015</v>
      </c>
      <c r="X20" s="26">
        <v>2016</v>
      </c>
      <c r="Y20" s="26">
        <v>2017</v>
      </c>
      <c r="Z20" s="26">
        <v>2018</v>
      </c>
      <c r="AA20" s="26">
        <v>2019</v>
      </c>
      <c r="AB20" s="26">
        <v>2020</v>
      </c>
      <c r="AC20" s="26">
        <v>2021</v>
      </c>
    </row>
    <row r="21" spans="1:30" s="7" customFormat="1" ht="14.25" customHeight="1" x14ac:dyDescent="0.2">
      <c r="A21" s="28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30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</row>
    <row r="23" spans="1:30" x14ac:dyDescent="0.2">
      <c r="A23" s="5" t="s">
        <v>14</v>
      </c>
      <c r="B23" s="8">
        <v>83548</v>
      </c>
      <c r="C23" s="8">
        <v>131128</v>
      </c>
      <c r="D23" s="8">
        <v>43761.3</v>
      </c>
      <c r="E23" s="8">
        <v>5494.1</v>
      </c>
      <c r="F23" s="8">
        <v>1125.7</v>
      </c>
      <c r="G23" s="8">
        <v>4303.3</v>
      </c>
      <c r="H23" s="8">
        <v>4268.8999999999996</v>
      </c>
      <c r="I23" s="8">
        <v>123013</v>
      </c>
      <c r="J23" s="8">
        <v>10227.400000000001</v>
      </c>
      <c r="K23" s="8">
        <v>16181.300000000001</v>
      </c>
      <c r="L23" s="8">
        <v>9824.5</v>
      </c>
      <c r="M23" s="8">
        <v>21014.799999999999</v>
      </c>
      <c r="N23" s="8">
        <v>11071.1</v>
      </c>
      <c r="O23" s="8">
        <v>12876.6</v>
      </c>
      <c r="P23" s="8">
        <v>25426.9</v>
      </c>
      <c r="Q23" s="8">
        <v>18825.8</v>
      </c>
      <c r="R23" s="8">
        <v>22421.8</v>
      </c>
      <c r="S23" s="8">
        <v>4835.6189218300005</v>
      </c>
      <c r="T23" s="8">
        <v>13239.699999999999</v>
      </c>
      <c r="U23" s="8">
        <v>5522806</v>
      </c>
      <c r="V23" s="8">
        <v>6854234.6518925102</v>
      </c>
      <c r="W23" s="8">
        <v>10142067.946</v>
      </c>
      <c r="X23" s="8">
        <v>6425633.1430000002</v>
      </c>
      <c r="Y23" s="8">
        <v>5161953.8689999999</v>
      </c>
      <c r="Z23" s="8">
        <v>5873614</v>
      </c>
      <c r="AA23" s="8">
        <v>4958260</v>
      </c>
      <c r="AB23" s="8">
        <v>7183899.3020000001</v>
      </c>
      <c r="AC23" s="9">
        <v>7721372.2382064695</v>
      </c>
    </row>
    <row r="24" spans="1:30" x14ac:dyDescent="0.2">
      <c r="A24" s="5" t="s">
        <v>15</v>
      </c>
      <c r="B24" s="12">
        <v>963175.6</v>
      </c>
      <c r="C24" s="12">
        <v>1153659.6000000001</v>
      </c>
      <c r="D24" s="12">
        <v>1105640.3</v>
      </c>
      <c r="E24" s="12">
        <v>1056158.2</v>
      </c>
      <c r="F24" s="12">
        <v>958624.2</v>
      </c>
      <c r="G24" s="12">
        <v>1997918.5</v>
      </c>
      <c r="H24" s="12">
        <v>2061356.8</v>
      </c>
      <c r="I24" s="12">
        <v>2164112.9000000004</v>
      </c>
      <c r="J24" s="12">
        <v>2264003.4</v>
      </c>
      <c r="K24" s="12">
        <v>2827586.3000000003</v>
      </c>
      <c r="L24" s="12">
        <v>2482586.7999999998</v>
      </c>
      <c r="M24" s="12">
        <v>2284633.4</v>
      </c>
      <c r="N24" s="12">
        <v>2243410.1100000003</v>
      </c>
      <c r="O24" s="12">
        <v>2051580.5</v>
      </c>
      <c r="P24" s="12">
        <v>1939763.7999999998</v>
      </c>
      <c r="Q24" s="12">
        <v>4259806.3999999994</v>
      </c>
      <c r="R24" s="12">
        <v>4118173.1</v>
      </c>
      <c r="S24" s="12">
        <v>3880212.7021004399</v>
      </c>
      <c r="T24" s="12">
        <v>3564614.3</v>
      </c>
      <c r="U24" s="12">
        <v>3708254.3951394102</v>
      </c>
      <c r="V24" s="12">
        <v>4224770.7659999998</v>
      </c>
      <c r="W24" s="12">
        <v>5273044.6610000003</v>
      </c>
      <c r="X24" s="12">
        <v>11452601.618000001</v>
      </c>
      <c r="Y24" s="12">
        <v>11131348.844000001</v>
      </c>
      <c r="Z24" s="12">
        <v>10980319.718</v>
      </c>
      <c r="AA24" s="12">
        <v>11040735.569</v>
      </c>
      <c r="AB24" s="12">
        <v>12067341.847999999</v>
      </c>
      <c r="AC24" s="9">
        <v>23602912.126279801</v>
      </c>
    </row>
    <row r="25" spans="1:30" x14ac:dyDescent="0.2">
      <c r="A25" s="5" t="s">
        <v>16</v>
      </c>
      <c r="B25" s="8">
        <v>2569194.2719669999</v>
      </c>
      <c r="C25" s="8">
        <v>3276225.4081310001</v>
      </c>
      <c r="D25" s="8">
        <v>3887809.6452560001</v>
      </c>
      <c r="E25" s="8">
        <v>5046136.3290839996</v>
      </c>
      <c r="F25" s="8">
        <v>5623037.3883579997</v>
      </c>
      <c r="G25" s="8">
        <v>7457633.5343340002</v>
      </c>
      <c r="H25" s="8">
        <v>8698575.9391259998</v>
      </c>
      <c r="I25" s="8">
        <v>9990834.801732</v>
      </c>
      <c r="J25" s="8">
        <v>12013059.419662001</v>
      </c>
      <c r="K25" s="8">
        <v>14398284.549660999</v>
      </c>
      <c r="L25" s="8">
        <v>16278571.156799</v>
      </c>
      <c r="M25" s="8">
        <v>19177831.390923001</v>
      </c>
      <c r="N25" s="8">
        <v>23924958.323279999</v>
      </c>
      <c r="O25" s="8">
        <v>26841567.842971001</v>
      </c>
      <c r="P25" s="8">
        <v>29875427.774503998</v>
      </c>
      <c r="Q25" s="8">
        <v>31588104.713165998</v>
      </c>
      <c r="R25" s="8">
        <v>35914676.465654001</v>
      </c>
      <c r="S25" s="8">
        <v>40310380.544414997</v>
      </c>
      <c r="T25" s="8">
        <v>42940513.884277999</v>
      </c>
      <c r="U25" s="8">
        <v>48018898.476222001</v>
      </c>
      <c r="V25" s="8">
        <v>55129935.997983001</v>
      </c>
      <c r="W25" s="8">
        <v>65167063.825999998</v>
      </c>
      <c r="X25" s="8">
        <v>67350172.929000005</v>
      </c>
      <c r="Y25" s="8">
        <v>71920238.534999996</v>
      </c>
      <c r="Z25" s="8">
        <v>78344414</v>
      </c>
      <c r="AA25" s="8">
        <v>89129307</v>
      </c>
      <c r="AB25" s="8">
        <v>108672831.90899999</v>
      </c>
      <c r="AC25" s="9">
        <v>122440363.79859</v>
      </c>
    </row>
    <row r="26" spans="1:30" x14ac:dyDescent="0.2">
      <c r="A26" s="5" t="s">
        <v>17</v>
      </c>
      <c r="B26" s="8">
        <f>+B27+B28</f>
        <v>2551423.9824826596</v>
      </c>
      <c r="C26" s="8">
        <f t="shared" ref="C26:AB26" si="3">+C27+C28</f>
        <v>2940167.9778441899</v>
      </c>
      <c r="D26" s="8">
        <f t="shared" si="3"/>
        <v>2796043.87179456</v>
      </c>
      <c r="E26" s="8">
        <f t="shared" si="3"/>
        <v>3292517.9</v>
      </c>
      <c r="F26" s="8">
        <f t="shared" si="3"/>
        <v>1231957</v>
      </c>
      <c r="G26" s="8">
        <f t="shared" si="3"/>
        <v>2097890.8217682601</v>
      </c>
      <c r="H26" s="8">
        <f t="shared" si="3"/>
        <v>1960475.3852451399</v>
      </c>
      <c r="I26" s="8">
        <f t="shared" si="3"/>
        <v>1496143.53734256</v>
      </c>
      <c r="J26" s="8">
        <f t="shared" si="3"/>
        <v>1887549.0536155198</v>
      </c>
      <c r="K26" s="8">
        <f t="shared" si="3"/>
        <v>2165556.7397811604</v>
      </c>
      <c r="L26" s="8">
        <f t="shared" si="3"/>
        <v>2714333.5898110303</v>
      </c>
      <c r="M26" s="8">
        <f t="shared" si="3"/>
        <v>3611281.3276413702</v>
      </c>
      <c r="N26" s="8">
        <f t="shared" si="3"/>
        <v>2725701.1210753806</v>
      </c>
      <c r="O26" s="8">
        <f t="shared" si="3"/>
        <v>5284370.7184103606</v>
      </c>
      <c r="P26" s="8">
        <f t="shared" si="3"/>
        <v>5797753.5665852595</v>
      </c>
      <c r="Q26" s="8">
        <f t="shared" si="3"/>
        <v>7731011.7336906698</v>
      </c>
      <c r="R26" s="8">
        <f t="shared" si="3"/>
        <v>8585103.0554753803</v>
      </c>
      <c r="S26" s="8">
        <f t="shared" si="3"/>
        <v>10333536.6030162</v>
      </c>
      <c r="T26" s="8">
        <f t="shared" si="3"/>
        <v>13030652.965569802</v>
      </c>
      <c r="U26" s="8">
        <f t="shared" si="3"/>
        <v>16318597.351206001</v>
      </c>
      <c r="V26" s="8">
        <f t="shared" si="3"/>
        <v>13483816.123038599</v>
      </c>
      <c r="W26" s="8">
        <f t="shared" si="3"/>
        <v>16025364.375</v>
      </c>
      <c r="X26" s="8">
        <f t="shared" si="3"/>
        <v>15716428.334000001</v>
      </c>
      <c r="Y26" s="8">
        <f t="shared" si="3"/>
        <v>14998005.991</v>
      </c>
      <c r="Z26" s="8">
        <f t="shared" si="3"/>
        <v>17584394</v>
      </c>
      <c r="AA26" s="8">
        <f t="shared" si="3"/>
        <v>21076216</v>
      </c>
      <c r="AB26" s="8">
        <f t="shared" si="3"/>
        <v>22607492.177000001</v>
      </c>
      <c r="AC26" s="9">
        <f>+AC27+AC28</f>
        <v>21331827.641685929</v>
      </c>
    </row>
    <row r="27" spans="1:30" x14ac:dyDescent="0.2">
      <c r="A27" s="10" t="s">
        <v>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1087337.1940065899</v>
      </c>
      <c r="AC27" s="9">
        <v>1146150.6587229299</v>
      </c>
    </row>
    <row r="28" spans="1:30" x14ac:dyDescent="0.2">
      <c r="A28" s="10" t="s">
        <v>19</v>
      </c>
      <c r="B28" s="8">
        <v>2551423.9824826596</v>
      </c>
      <c r="C28" s="8">
        <v>2940167.9778441899</v>
      </c>
      <c r="D28" s="8">
        <v>2796043.87179456</v>
      </c>
      <c r="E28" s="8">
        <v>3292517.9</v>
      </c>
      <c r="F28" s="8">
        <v>1231957</v>
      </c>
      <c r="G28" s="8">
        <v>2097890.8217682601</v>
      </c>
      <c r="H28" s="8">
        <v>1960475.3852451399</v>
      </c>
      <c r="I28" s="8">
        <v>1496143.53734256</v>
      </c>
      <c r="J28" s="8">
        <v>1887549.0536155198</v>
      </c>
      <c r="K28" s="8">
        <v>2165556.7397811604</v>
      </c>
      <c r="L28" s="8">
        <v>2714333.5898110303</v>
      </c>
      <c r="M28" s="8">
        <v>3611281.3276413702</v>
      </c>
      <c r="N28" s="8">
        <v>2725701.1210753806</v>
      </c>
      <c r="O28" s="8">
        <v>5284370.7184103606</v>
      </c>
      <c r="P28" s="8">
        <v>5797753.5665852595</v>
      </c>
      <c r="Q28" s="8">
        <v>7731011.7336906698</v>
      </c>
      <c r="R28" s="8">
        <v>8585103.0554753803</v>
      </c>
      <c r="S28" s="8">
        <v>10333536.6030162</v>
      </c>
      <c r="T28" s="8">
        <v>13030652.965569802</v>
      </c>
      <c r="U28" s="8">
        <v>16318597.351206001</v>
      </c>
      <c r="V28" s="8">
        <v>13483816.123038599</v>
      </c>
      <c r="W28" s="8">
        <v>16025364.375</v>
      </c>
      <c r="X28" s="8">
        <v>15716428.334000001</v>
      </c>
      <c r="Y28" s="8">
        <v>14998005.991</v>
      </c>
      <c r="Z28" s="8">
        <v>17584394</v>
      </c>
      <c r="AA28" s="8">
        <v>21076216</v>
      </c>
      <c r="AB28" s="8">
        <v>21520154.982993413</v>
      </c>
      <c r="AC28" s="9">
        <v>20185676.982962999</v>
      </c>
    </row>
    <row r="29" spans="1:30" x14ac:dyDescent="0.2">
      <c r="A29" s="5" t="s">
        <v>20</v>
      </c>
      <c r="B29" s="12">
        <f t="shared" ref="B29:AB29" si="4">+B30+B31</f>
        <v>0</v>
      </c>
      <c r="C29" s="12">
        <f t="shared" si="4"/>
        <v>0</v>
      </c>
      <c r="D29" s="12">
        <f t="shared" si="4"/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I29" s="12">
        <f t="shared" si="4"/>
        <v>0</v>
      </c>
      <c r="J29" s="12">
        <f t="shared" si="4"/>
        <v>0</v>
      </c>
      <c r="K29" s="12">
        <f t="shared" si="4"/>
        <v>0</v>
      </c>
      <c r="L29" s="12">
        <f t="shared" si="4"/>
        <v>0</v>
      </c>
      <c r="M29" s="12">
        <f t="shared" si="4"/>
        <v>0</v>
      </c>
      <c r="N29" s="12">
        <f t="shared" si="4"/>
        <v>0</v>
      </c>
      <c r="O29" s="12">
        <f t="shared" si="4"/>
        <v>259170</v>
      </c>
      <c r="P29" s="12">
        <f t="shared" si="4"/>
        <v>1624352.6</v>
      </c>
      <c r="Q29" s="12">
        <f t="shared" si="4"/>
        <v>829937</v>
      </c>
      <c r="R29" s="12">
        <f t="shared" si="4"/>
        <v>935003.5</v>
      </c>
      <c r="S29" s="12">
        <f t="shared" si="4"/>
        <v>611620</v>
      </c>
      <c r="T29" s="12">
        <f t="shared" si="4"/>
        <v>2688010.8457460003</v>
      </c>
      <c r="U29" s="12">
        <f t="shared" si="4"/>
        <v>10170514.13042433</v>
      </c>
      <c r="V29" s="12">
        <f t="shared" si="4"/>
        <v>13163586.9145553</v>
      </c>
      <c r="W29" s="12">
        <f t="shared" si="4"/>
        <v>5416521.6639999999</v>
      </c>
      <c r="X29" s="12">
        <f t="shared" si="4"/>
        <v>83228.09</v>
      </c>
      <c r="Y29" s="12">
        <f t="shared" si="4"/>
        <v>278309.39199999999</v>
      </c>
      <c r="Z29" s="12">
        <f t="shared" si="4"/>
        <v>68239</v>
      </c>
      <c r="AA29" s="12">
        <f t="shared" si="4"/>
        <v>54989</v>
      </c>
      <c r="AB29" s="12">
        <f t="shared" si="4"/>
        <v>2864708.1740000001</v>
      </c>
      <c r="AC29" s="9">
        <f>+AC30+AC31</f>
        <v>3348799.979415</v>
      </c>
    </row>
    <row r="30" spans="1:30" s="7" customFormat="1" x14ac:dyDescent="0.2">
      <c r="A30" s="10" t="s">
        <v>21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2041469.8457460001</v>
      </c>
      <c r="U30" s="11">
        <v>9984379.13042433</v>
      </c>
      <c r="V30" s="11">
        <v>13092710.9145553</v>
      </c>
      <c r="W30" s="11">
        <v>5063800.0949999997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9">
        <v>0</v>
      </c>
    </row>
    <row r="31" spans="1:30" s="7" customFormat="1" x14ac:dyDescent="0.2">
      <c r="A31" s="10" t="s">
        <v>22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259170</v>
      </c>
      <c r="P31" s="17">
        <v>1624352.6</v>
      </c>
      <c r="Q31" s="17">
        <v>829937</v>
      </c>
      <c r="R31" s="17">
        <v>935003.5</v>
      </c>
      <c r="S31" s="17">
        <v>611620</v>
      </c>
      <c r="T31" s="17">
        <v>646541</v>
      </c>
      <c r="U31" s="17">
        <v>186135</v>
      </c>
      <c r="V31" s="17">
        <v>70876</v>
      </c>
      <c r="W31" s="17">
        <v>352721.56900000002</v>
      </c>
      <c r="X31" s="17">
        <v>83228.09</v>
      </c>
      <c r="Y31" s="17">
        <v>278309.39199999999</v>
      </c>
      <c r="Z31" s="17">
        <v>68239</v>
      </c>
      <c r="AA31" s="17">
        <v>54989</v>
      </c>
      <c r="AB31" s="17">
        <v>2864708.1740000001</v>
      </c>
      <c r="AC31" s="9">
        <v>3348799.979415</v>
      </c>
    </row>
    <row r="32" spans="1:30" s="7" customFormat="1" x14ac:dyDescent="0.2">
      <c r="A32" s="5" t="s">
        <v>23</v>
      </c>
      <c r="B32" s="17">
        <f t="shared" ref="B32:AB32" si="5">+B33+B34</f>
        <v>0</v>
      </c>
      <c r="C32" s="17">
        <f t="shared" si="5"/>
        <v>0</v>
      </c>
      <c r="D32" s="17">
        <f t="shared" si="5"/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17">
        <f t="shared" si="5"/>
        <v>0</v>
      </c>
      <c r="J32" s="17">
        <f t="shared" si="5"/>
        <v>0</v>
      </c>
      <c r="K32" s="17">
        <f t="shared" si="5"/>
        <v>0</v>
      </c>
      <c r="L32" s="17">
        <f t="shared" si="5"/>
        <v>0</v>
      </c>
      <c r="M32" s="17">
        <f t="shared" si="5"/>
        <v>0</v>
      </c>
      <c r="N32" s="17">
        <f t="shared" si="5"/>
        <v>0</v>
      </c>
      <c r="O32" s="17">
        <f t="shared" si="5"/>
        <v>0</v>
      </c>
      <c r="P32" s="17">
        <f t="shared" si="5"/>
        <v>0</v>
      </c>
      <c r="Q32" s="17">
        <f t="shared" si="5"/>
        <v>0</v>
      </c>
      <c r="R32" s="17">
        <f t="shared" si="5"/>
        <v>0</v>
      </c>
      <c r="S32" s="17">
        <f t="shared" si="5"/>
        <v>0</v>
      </c>
      <c r="T32" s="17">
        <f t="shared" si="5"/>
        <v>0</v>
      </c>
      <c r="U32" s="17">
        <f t="shared" si="5"/>
        <v>0</v>
      </c>
      <c r="V32" s="17">
        <f t="shared" si="5"/>
        <v>0</v>
      </c>
      <c r="W32" s="17">
        <f t="shared" si="5"/>
        <v>0</v>
      </c>
      <c r="X32" s="17">
        <f t="shared" si="5"/>
        <v>0</v>
      </c>
      <c r="Y32" s="17">
        <f t="shared" si="5"/>
        <v>0</v>
      </c>
      <c r="Z32" s="17">
        <f t="shared" si="5"/>
        <v>0</v>
      </c>
      <c r="AA32" s="17">
        <f t="shared" si="5"/>
        <v>0</v>
      </c>
      <c r="AB32" s="17">
        <f t="shared" si="5"/>
        <v>0</v>
      </c>
      <c r="AC32" s="9">
        <f>+AC33+AC34</f>
        <v>0</v>
      </c>
    </row>
    <row r="33" spans="1:30" s="7" customFormat="1" x14ac:dyDescent="0.2">
      <c r="A33" s="10" t="s">
        <v>24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9">
        <v>0</v>
      </c>
    </row>
    <row r="34" spans="1:30" s="7" customFormat="1" x14ac:dyDescent="0.2">
      <c r="A34" s="10" t="s">
        <v>25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9">
        <v>0</v>
      </c>
    </row>
    <row r="35" spans="1:30" x14ac:dyDescent="0.2">
      <c r="A35" s="5" t="s">
        <v>26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4496000</v>
      </c>
      <c r="P35" s="8">
        <v>2412000</v>
      </c>
      <c r="Q35" s="8">
        <v>2245000</v>
      </c>
      <c r="R35" s="8">
        <v>3010000</v>
      </c>
      <c r="S35" s="8">
        <v>5419000</v>
      </c>
      <c r="T35" s="8">
        <v>6322000</v>
      </c>
      <c r="U35" s="8">
        <v>4335000</v>
      </c>
      <c r="V35" s="8">
        <v>7550000</v>
      </c>
      <c r="W35" s="8">
        <v>3908767.44</v>
      </c>
      <c r="X35" s="8">
        <v>14385814.405999999</v>
      </c>
      <c r="Y35" s="8">
        <v>13537098.870999999</v>
      </c>
      <c r="Z35" s="8">
        <v>7943116</v>
      </c>
      <c r="AA35" s="8">
        <v>12031411</v>
      </c>
      <c r="AB35" s="8">
        <v>13217482.547</v>
      </c>
      <c r="AC35" s="9">
        <v>9617251.0106678493</v>
      </c>
    </row>
    <row r="36" spans="1:30" x14ac:dyDescent="0.2">
      <c r="A36" s="5" t="s">
        <v>27</v>
      </c>
      <c r="B36" s="8">
        <f>2860802.87611132-B24</f>
        <v>1897627.2761113201</v>
      </c>
      <c r="C36" s="8">
        <f>1818037.19974719-C24</f>
        <v>664377.59974719002</v>
      </c>
      <c r="D36" s="8">
        <f>3024896.23125658-D24</f>
        <v>1919255.9312565799</v>
      </c>
      <c r="E36" s="8">
        <f>10265744-E23-E25-E26-E24</f>
        <v>865437.47091600089</v>
      </c>
      <c r="F36" s="8">
        <f>1890708.59549689-F24</f>
        <v>932084.39549688995</v>
      </c>
      <c r="G36" s="8">
        <f>3210582.20977078-G24</f>
        <v>1212663.7097707801</v>
      </c>
      <c r="H36" s="8">
        <f>3158173.30034721-H24</f>
        <v>1096816.5003472099</v>
      </c>
      <c r="I36" s="8">
        <f>3678573.70840544-I24</f>
        <v>1514460.8084054398</v>
      </c>
      <c r="J36" s="8">
        <f>3790652.70896488-J24</f>
        <v>1526649.3089648802</v>
      </c>
      <c r="K36" s="8">
        <f>4182798.85172504-K24</f>
        <v>1355212.5517250397</v>
      </c>
      <c r="L36" s="8">
        <f>4820913.42537187-L24</f>
        <v>2338326.6253718706</v>
      </c>
      <c r="M36" s="8">
        <f>7386518.59540413-M24</f>
        <v>5101885.195404131</v>
      </c>
      <c r="N36" s="8">
        <f>6258848.66253192-N24</f>
        <v>4015438.5525319194</v>
      </c>
      <c r="O36" s="8">
        <f>4637814.13830784-O24</f>
        <v>2586233.6383078396</v>
      </c>
      <c r="P36" s="8">
        <f>3724743.79473054-P24</f>
        <v>1784979.9947305401</v>
      </c>
      <c r="Q36" s="8">
        <f>6131957.82135373-Q24</f>
        <v>1872151.4213537304</v>
      </c>
      <c r="R36" s="8">
        <f>5718333.86678611-R24</f>
        <v>1600160.7667861101</v>
      </c>
      <c r="S36" s="8">
        <f>5608054.98890097-S24</f>
        <v>1727842.2868005298</v>
      </c>
      <c r="T36" s="8">
        <f>5268984.7115683-T24</f>
        <v>1704370.4115682999</v>
      </c>
      <c r="U36" s="8">
        <f>5406728.83033048-U24</f>
        <v>1698474.4351910697</v>
      </c>
      <c r="V36" s="8">
        <f>5925038.42314559-V24</f>
        <v>1700267.6571455905</v>
      </c>
      <c r="W36" s="8">
        <f>6530275.62799999-W24</f>
        <v>1257230.9669999899</v>
      </c>
      <c r="X36" s="8">
        <f>12867783.977-X24</f>
        <v>1415182.3589999992</v>
      </c>
      <c r="Y36" s="8">
        <f>11593815.917-Y24</f>
        <v>462467.07299999893</v>
      </c>
      <c r="Z36" s="8">
        <f>11444736-Z24</f>
        <v>464416.28199999966</v>
      </c>
      <c r="AA36" s="8">
        <f>11228969-AA24</f>
        <v>188233.43099999987</v>
      </c>
      <c r="AB36" s="8">
        <v>215078.88399999999</v>
      </c>
      <c r="AC36" s="9">
        <v>202502.27082096</v>
      </c>
    </row>
    <row r="37" spans="1:30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9"/>
    </row>
    <row r="38" spans="1:30" s="16" customFormat="1" ht="17.25" thickBot="1" x14ac:dyDescent="0.3">
      <c r="A38" s="13" t="s">
        <v>28</v>
      </c>
      <c r="B38" s="14">
        <f t="shared" ref="B38:AC38" si="6">+B23+B24+B25+B26+B29+B32+B35+B36</f>
        <v>8064969.1305609792</v>
      </c>
      <c r="C38" s="14">
        <f t="shared" si="6"/>
        <v>8165558.5857223803</v>
      </c>
      <c r="D38" s="14">
        <f t="shared" si="6"/>
        <v>9752511.0483071394</v>
      </c>
      <c r="E38" s="14">
        <f t="shared" si="6"/>
        <v>10265744</v>
      </c>
      <c r="F38" s="14">
        <f t="shared" si="6"/>
        <v>8746828.6838548891</v>
      </c>
      <c r="G38" s="14">
        <f t="shared" si="6"/>
        <v>12770409.865873041</v>
      </c>
      <c r="H38" s="14">
        <f t="shared" si="6"/>
        <v>13821493.52471835</v>
      </c>
      <c r="I38" s="14">
        <f t="shared" si="6"/>
        <v>15288565.04748</v>
      </c>
      <c r="J38" s="14">
        <f t="shared" si="6"/>
        <v>17701488.582242399</v>
      </c>
      <c r="K38" s="14">
        <f t="shared" si="6"/>
        <v>20762821.441167202</v>
      </c>
      <c r="L38" s="14">
        <f t="shared" si="6"/>
        <v>23823642.671981901</v>
      </c>
      <c r="M38" s="14">
        <f t="shared" si="6"/>
        <v>30196646.113968503</v>
      </c>
      <c r="N38" s="14">
        <f t="shared" si="6"/>
        <v>32920579.206887301</v>
      </c>
      <c r="O38" s="14">
        <f t="shared" si="6"/>
        <v>41531799.299689204</v>
      </c>
      <c r="P38" s="14">
        <f t="shared" si="6"/>
        <v>43459704.6358198</v>
      </c>
      <c r="Q38" s="14">
        <f t="shared" si="6"/>
        <v>48544837.068210401</v>
      </c>
      <c r="R38" s="14">
        <f t="shared" si="6"/>
        <v>54185538.687915489</v>
      </c>
      <c r="S38" s="14">
        <f t="shared" si="6"/>
        <v>62287427.755254</v>
      </c>
      <c r="T38" s="14">
        <f t="shared" si="6"/>
        <v>70263402.107162103</v>
      </c>
      <c r="U38" s="14">
        <f t="shared" si="6"/>
        <v>89772544.78818281</v>
      </c>
      <c r="V38" s="14">
        <f t="shared" si="6"/>
        <v>102106612.110615</v>
      </c>
      <c r="W38" s="14">
        <f t="shared" si="6"/>
        <v>107190060.87899999</v>
      </c>
      <c r="X38" s="14">
        <f t="shared" si="6"/>
        <v>116829060.87900001</v>
      </c>
      <c r="Y38" s="14">
        <f t="shared" si="6"/>
        <v>117489422.575</v>
      </c>
      <c r="Z38" s="14">
        <f t="shared" si="6"/>
        <v>121258513</v>
      </c>
      <c r="AA38" s="14">
        <f t="shared" si="6"/>
        <v>138479152</v>
      </c>
      <c r="AB38" s="14">
        <f t="shared" si="6"/>
        <v>166828834.84099999</v>
      </c>
      <c r="AC38" s="14">
        <f t="shared" si="6"/>
        <v>188265029.06566602</v>
      </c>
      <c r="AD38" s="15"/>
    </row>
    <row r="39" spans="1:30" ht="15.75" hidden="1" thickTop="1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9"/>
    </row>
    <row r="40" spans="1:30" ht="15.75" hidden="1" thickTop="1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9"/>
    </row>
    <row r="41" spans="1:30" ht="15.75" thickTop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9"/>
    </row>
    <row r="42" spans="1:30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</row>
    <row r="43" spans="1:30" s="7" customFormat="1" ht="14.25" customHeight="1" x14ac:dyDescent="0.2">
      <c r="A43" s="26" t="s">
        <v>29</v>
      </c>
      <c r="B43" s="26">
        <v>1994</v>
      </c>
      <c r="C43" s="26">
        <v>1995</v>
      </c>
      <c r="D43" s="26">
        <v>1996</v>
      </c>
      <c r="E43" s="26">
        <v>1997</v>
      </c>
      <c r="F43" s="26">
        <v>1998</v>
      </c>
      <c r="G43" s="26">
        <v>1999</v>
      </c>
      <c r="H43" s="26">
        <v>2000</v>
      </c>
      <c r="I43" s="26">
        <v>2001</v>
      </c>
      <c r="J43" s="26">
        <v>2002</v>
      </c>
      <c r="K43" s="26">
        <v>2003</v>
      </c>
      <c r="L43" s="26">
        <v>2004</v>
      </c>
      <c r="M43" s="26">
        <v>2005</v>
      </c>
      <c r="N43" s="26">
        <v>2006</v>
      </c>
      <c r="O43" s="26">
        <v>2007</v>
      </c>
      <c r="P43" s="26">
        <v>2008</v>
      </c>
      <c r="Q43" s="26">
        <v>2009</v>
      </c>
      <c r="R43" s="26">
        <v>2010</v>
      </c>
      <c r="S43" s="26">
        <v>2011</v>
      </c>
      <c r="T43" s="26">
        <v>2012</v>
      </c>
      <c r="U43" s="26">
        <v>2013</v>
      </c>
      <c r="V43" s="26">
        <v>2014</v>
      </c>
      <c r="W43" s="26">
        <v>2015</v>
      </c>
      <c r="X43" s="26">
        <v>2016</v>
      </c>
      <c r="Y43" s="26">
        <v>2017</v>
      </c>
      <c r="Z43" s="26">
        <v>2018</v>
      </c>
      <c r="AA43" s="26">
        <v>2019</v>
      </c>
      <c r="AB43" s="26">
        <v>2020</v>
      </c>
      <c r="AC43" s="26">
        <v>2021</v>
      </c>
    </row>
    <row r="44" spans="1:30" s="7" customFormat="1" ht="14.25" customHeight="1" x14ac:dyDescent="0.2">
      <c r="A44" s="2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30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9"/>
    </row>
    <row r="46" spans="1:30" x14ac:dyDescent="0.2">
      <c r="A46" s="19" t="s">
        <v>30</v>
      </c>
      <c r="B46" s="8">
        <v>12711.445</v>
      </c>
      <c r="C46" s="8">
        <v>12711.445</v>
      </c>
      <c r="D46" s="8">
        <v>12711.445</v>
      </c>
      <c r="E46" s="8">
        <v>12711.445</v>
      </c>
      <c r="F46" s="8">
        <v>12711.445</v>
      </c>
      <c r="G46" s="8">
        <v>12711.445</v>
      </c>
      <c r="H46" s="8">
        <v>12711.445</v>
      </c>
      <c r="I46" s="8">
        <v>12711.445</v>
      </c>
      <c r="J46" s="8">
        <v>12711.445</v>
      </c>
      <c r="K46" s="8">
        <v>12711.445</v>
      </c>
      <c r="L46" s="8">
        <v>12711.445</v>
      </c>
      <c r="M46" s="8">
        <v>12711.445</v>
      </c>
      <c r="N46" s="8">
        <v>12711.445</v>
      </c>
      <c r="O46" s="8">
        <v>12711.445</v>
      </c>
      <c r="P46" s="8">
        <v>12711.445</v>
      </c>
      <c r="Q46" s="8">
        <v>12711.445</v>
      </c>
      <c r="R46" s="8">
        <v>12711.445</v>
      </c>
      <c r="S46" s="8">
        <v>12711.445</v>
      </c>
      <c r="T46" s="8">
        <v>12711.445</v>
      </c>
      <c r="U46" s="8">
        <v>12711.445</v>
      </c>
      <c r="V46" s="8">
        <v>12711.445</v>
      </c>
      <c r="W46" s="8">
        <v>12711.445</v>
      </c>
      <c r="X46" s="8">
        <v>12711.445</v>
      </c>
      <c r="Y46" s="8">
        <v>12711.445</v>
      </c>
      <c r="Z46" s="8">
        <v>12711.445</v>
      </c>
      <c r="AA46" s="8">
        <v>12711.445</v>
      </c>
      <c r="AB46" s="8">
        <v>12711.445</v>
      </c>
      <c r="AC46" s="9">
        <v>12711.444987139999</v>
      </c>
    </row>
    <row r="47" spans="1:30" x14ac:dyDescent="0.2">
      <c r="A47" s="19" t="s">
        <v>31</v>
      </c>
      <c r="B47" s="8">
        <f t="shared" ref="B47" si="7">+SUM(B48:B51)</f>
        <v>0</v>
      </c>
      <c r="C47" s="8">
        <f t="shared" ref="C47:AA47" si="8">+SUM(C48:C51)</f>
        <v>0</v>
      </c>
      <c r="D47" s="8">
        <f t="shared" si="8"/>
        <v>100675.20000000001</v>
      </c>
      <c r="E47" s="8">
        <f t="shared" si="8"/>
        <v>136320.5</v>
      </c>
      <c r="F47" s="8">
        <f t="shared" si="8"/>
        <v>114435.20000000001</v>
      </c>
      <c r="G47" s="8">
        <f t="shared" si="8"/>
        <v>360052.4</v>
      </c>
      <c r="H47" s="8">
        <f t="shared" si="8"/>
        <v>345887.1</v>
      </c>
      <c r="I47" s="8">
        <f t="shared" si="8"/>
        <v>321160.7</v>
      </c>
      <c r="J47" s="8">
        <f t="shared" si="8"/>
        <v>311599.69999999995</v>
      </c>
      <c r="K47" s="8">
        <f t="shared" si="8"/>
        <v>893165.70000000007</v>
      </c>
      <c r="L47" s="8">
        <f t="shared" si="8"/>
        <v>1524055.635</v>
      </c>
      <c r="M47" s="8">
        <f t="shared" si="8"/>
        <v>1867695.192</v>
      </c>
      <c r="N47" s="8">
        <f t="shared" si="8"/>
        <v>1397679.767</v>
      </c>
      <c r="O47" s="8">
        <f t="shared" si="8"/>
        <v>1831598.7169999997</v>
      </c>
      <c r="P47" s="8">
        <f t="shared" si="8"/>
        <v>2393492.4470000002</v>
      </c>
      <c r="Q47" s="8">
        <f t="shared" si="8"/>
        <v>2866645.8049999997</v>
      </c>
      <c r="R47" s="8">
        <f t="shared" si="8"/>
        <v>3018874.6769999997</v>
      </c>
      <c r="S47" s="8">
        <f t="shared" si="8"/>
        <v>2745786.4869999997</v>
      </c>
      <c r="T47" s="8">
        <f t="shared" si="8"/>
        <v>2384147.2290000003</v>
      </c>
      <c r="U47" s="8">
        <f t="shared" si="8"/>
        <v>2276184.8140000002</v>
      </c>
      <c r="V47" s="8">
        <f t="shared" si="8"/>
        <v>1759592.7719999999</v>
      </c>
      <c r="W47" s="8">
        <f t="shared" si="8"/>
        <v>0</v>
      </c>
      <c r="X47" s="8">
        <f t="shared" si="8"/>
        <v>0</v>
      </c>
      <c r="Y47" s="8">
        <f t="shared" si="8"/>
        <v>0</v>
      </c>
      <c r="Z47" s="8">
        <f t="shared" si="8"/>
        <v>0</v>
      </c>
      <c r="AA47" s="8">
        <f t="shared" si="8"/>
        <v>0</v>
      </c>
      <c r="AB47" s="8">
        <f t="shared" ref="AB47" si="9">+SUM(AB48:AB51)</f>
        <v>0</v>
      </c>
      <c r="AC47" s="9">
        <f>SUM(AC48:AC51)</f>
        <v>764028.11964696995</v>
      </c>
    </row>
    <row r="48" spans="1:30" s="7" customFormat="1" x14ac:dyDescent="0.2">
      <c r="A48" s="20" t="s">
        <v>32</v>
      </c>
      <c r="B48" s="17">
        <v>0</v>
      </c>
      <c r="C48" s="17">
        <v>0</v>
      </c>
      <c r="D48" s="17">
        <v>0</v>
      </c>
      <c r="E48" s="17">
        <v>32381.599999999999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503480.984</v>
      </c>
      <c r="R48" s="17">
        <v>502340.85599999997</v>
      </c>
      <c r="S48" s="17">
        <v>320181.18399999995</v>
      </c>
      <c r="T48" s="17">
        <v>107909.719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9">
        <v>181484.52964697001</v>
      </c>
    </row>
    <row r="49" spans="1:29" s="7" customFormat="1" x14ac:dyDescent="0.2">
      <c r="A49" s="20" t="s">
        <v>33</v>
      </c>
      <c r="B49" s="17">
        <v>0</v>
      </c>
      <c r="C49" s="17">
        <v>0</v>
      </c>
      <c r="D49" s="17">
        <v>5618.5</v>
      </c>
      <c r="E49" s="17">
        <v>8882.3000000000011</v>
      </c>
      <c r="F49" s="17">
        <v>19378.599999999999</v>
      </c>
      <c r="G49" s="17">
        <v>43960.700000000004</v>
      </c>
      <c r="H49" s="17">
        <v>62293.9</v>
      </c>
      <c r="I49" s="17">
        <v>62293.9</v>
      </c>
      <c r="J49" s="17">
        <v>62293.9</v>
      </c>
      <c r="K49" s="17">
        <v>62293.9</v>
      </c>
      <c r="L49" s="17">
        <v>0</v>
      </c>
      <c r="M49" s="17">
        <v>6576.7740000000003</v>
      </c>
      <c r="N49" s="17">
        <v>12251.148999999999</v>
      </c>
      <c r="O49" s="17">
        <v>11711.626</v>
      </c>
      <c r="P49" s="17">
        <v>11711.626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9">
        <v>582543.59</v>
      </c>
    </row>
    <row r="50" spans="1:29" s="7" customFormat="1" x14ac:dyDescent="0.2">
      <c r="A50" s="20" t="s">
        <v>34</v>
      </c>
      <c r="B50" s="17">
        <v>0</v>
      </c>
      <c r="C50" s="17">
        <v>0</v>
      </c>
      <c r="D50" s="17">
        <v>95056.700000000012</v>
      </c>
      <c r="E50" s="17">
        <v>95056.6</v>
      </c>
      <c r="F50" s="17">
        <v>95056.6</v>
      </c>
      <c r="G50" s="17">
        <v>316091.7</v>
      </c>
      <c r="H50" s="17">
        <v>100290.5</v>
      </c>
      <c r="I50" s="17">
        <v>100290.5</v>
      </c>
      <c r="J50" s="17">
        <v>100290.5</v>
      </c>
      <c r="K50" s="17">
        <v>688386.70000000007</v>
      </c>
      <c r="L50" s="17">
        <v>1418693.0970000001</v>
      </c>
      <c r="M50" s="17">
        <v>1768046.537</v>
      </c>
      <c r="N50" s="17">
        <v>1340837.1400000001</v>
      </c>
      <c r="O50" s="17">
        <v>1799320.3739999998</v>
      </c>
      <c r="P50" s="17">
        <v>2377861.5780000002</v>
      </c>
      <c r="Q50" s="17">
        <v>2361053.5719999997</v>
      </c>
      <c r="R50" s="17">
        <v>2516438.5379999997</v>
      </c>
      <c r="S50" s="17">
        <v>2425530.1599999997</v>
      </c>
      <c r="T50" s="17">
        <v>2276184.8140000002</v>
      </c>
      <c r="U50" s="17">
        <v>2276184.8140000002</v>
      </c>
      <c r="V50" s="17">
        <v>1759592.7719999999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9">
        <v>0</v>
      </c>
    </row>
    <row r="51" spans="1:29" s="7" customFormat="1" x14ac:dyDescent="0.2">
      <c r="A51" s="20" t="s">
        <v>35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183302.69999999998</v>
      </c>
      <c r="I51" s="17">
        <v>158576.30000000002</v>
      </c>
      <c r="J51" s="17">
        <v>149015.29999999999</v>
      </c>
      <c r="K51" s="17">
        <v>142485.09999999998</v>
      </c>
      <c r="L51" s="17">
        <v>105362.538</v>
      </c>
      <c r="M51" s="17">
        <v>93071.881000000008</v>
      </c>
      <c r="N51" s="17">
        <v>44591.478000000003</v>
      </c>
      <c r="O51" s="17">
        <v>20566.717000000001</v>
      </c>
      <c r="P51" s="17">
        <v>3919.2429999999999</v>
      </c>
      <c r="Q51" s="17">
        <v>2111.2489999999998</v>
      </c>
      <c r="R51" s="17">
        <v>95.283000000000001</v>
      </c>
      <c r="S51" s="17">
        <v>75.143000000000001</v>
      </c>
      <c r="T51" s="17">
        <v>52.695999999999998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9">
        <v>0</v>
      </c>
    </row>
    <row r="52" spans="1:29" x14ac:dyDescent="0.2">
      <c r="A52" s="19" t="s">
        <v>36</v>
      </c>
      <c r="B52" s="8">
        <f t="shared" ref="B52:AC52" si="10">+SUM(B53:B58)</f>
        <v>1331967.5929999999</v>
      </c>
      <c r="C52" s="8">
        <f t="shared" si="10"/>
        <v>2615918.3930000002</v>
      </c>
      <c r="D52" s="8">
        <f t="shared" si="10"/>
        <v>2794866.9930000002</v>
      </c>
      <c r="E52" s="8">
        <f t="shared" si="10"/>
        <v>5682534.7929999996</v>
      </c>
      <c r="F52" s="8">
        <f t="shared" si="10"/>
        <v>7747127.9930000007</v>
      </c>
      <c r="G52" s="8">
        <f t="shared" si="10"/>
        <v>10878580.593</v>
      </c>
      <c r="H52" s="8">
        <f t="shared" si="10"/>
        <v>13533214.993000001</v>
      </c>
      <c r="I52" s="8">
        <f t="shared" si="10"/>
        <v>15028175.492999999</v>
      </c>
      <c r="J52" s="8">
        <f t="shared" si="10"/>
        <v>20588374.993000001</v>
      </c>
      <c r="K52" s="8">
        <f t="shared" si="10"/>
        <v>20591631.393000003</v>
      </c>
      <c r="L52" s="8">
        <f t="shared" si="10"/>
        <v>15657724.468</v>
      </c>
      <c r="M52" s="8">
        <f t="shared" si="10"/>
        <v>14215433.540999999</v>
      </c>
      <c r="N52" s="8">
        <f t="shared" si="10"/>
        <v>13611322.599000001</v>
      </c>
      <c r="O52" s="8">
        <f t="shared" si="10"/>
        <v>9387831.1050000004</v>
      </c>
      <c r="P52" s="8">
        <f t="shared" si="10"/>
        <v>15320676.992999999</v>
      </c>
      <c r="Q52" s="8">
        <f t="shared" si="10"/>
        <v>10804945.689000001</v>
      </c>
      <c r="R52" s="8">
        <f t="shared" si="10"/>
        <v>7854049.0159999998</v>
      </c>
      <c r="S52" s="8">
        <f t="shared" si="10"/>
        <v>9135466.7350000013</v>
      </c>
      <c r="T52" s="8">
        <f t="shared" si="10"/>
        <v>3658183.8330000001</v>
      </c>
      <c r="U52" s="8">
        <f t="shared" si="10"/>
        <v>9895318.4460000005</v>
      </c>
      <c r="V52" s="8">
        <f t="shared" si="10"/>
        <v>31324387.403999999</v>
      </c>
      <c r="W52" s="8">
        <f t="shared" si="10"/>
        <v>63721526.944000006</v>
      </c>
      <c r="X52" s="8">
        <f t="shared" si="10"/>
        <v>56896691.11500001</v>
      </c>
      <c r="Y52" s="8">
        <f t="shared" si="10"/>
        <v>57284730.728</v>
      </c>
      <c r="Z52" s="8">
        <f t="shared" si="10"/>
        <v>68249039.240999997</v>
      </c>
      <c r="AA52" s="8">
        <f t="shared" si="10"/>
        <v>70148841.739000008</v>
      </c>
      <c r="AB52" s="8">
        <f t="shared" si="10"/>
        <v>78703122.078000009</v>
      </c>
      <c r="AC52" s="8">
        <f t="shared" si="10"/>
        <v>109252539.06179938</v>
      </c>
    </row>
    <row r="53" spans="1:29" s="7" customFormat="1" x14ac:dyDescent="0.2">
      <c r="A53" s="20" t="s">
        <v>37</v>
      </c>
      <c r="B53" s="17">
        <v>453468.19299999997</v>
      </c>
      <c r="C53" s="17">
        <v>453468.19299999997</v>
      </c>
      <c r="D53" s="17">
        <v>453468.19299999997</v>
      </c>
      <c r="E53" s="17">
        <v>453468.19299999997</v>
      </c>
      <c r="F53" s="17">
        <v>453468.19299999997</v>
      </c>
      <c r="G53" s="17">
        <v>453468.19299999997</v>
      </c>
      <c r="H53" s="17">
        <v>453468.19299999997</v>
      </c>
      <c r="I53" s="17">
        <v>453468.19299999997</v>
      </c>
      <c r="J53" s="17">
        <v>453468.19299999997</v>
      </c>
      <c r="K53" s="17">
        <v>453468.19299999997</v>
      </c>
      <c r="L53" s="17">
        <v>453468.19299999997</v>
      </c>
      <c r="M53" s="17">
        <v>453468.19299999997</v>
      </c>
      <c r="N53" s="17">
        <v>453468.19299999997</v>
      </c>
      <c r="O53" s="17">
        <v>453468.19299999997</v>
      </c>
      <c r="P53" s="17">
        <v>453468.19299999997</v>
      </c>
      <c r="Q53" s="17">
        <v>453468.19299999997</v>
      </c>
      <c r="R53" s="17">
        <v>453468.19299999997</v>
      </c>
      <c r="S53" s="17">
        <v>453468.19299999997</v>
      </c>
      <c r="T53" s="17">
        <v>453468.19299999997</v>
      </c>
      <c r="U53" s="17">
        <v>453468.19299999997</v>
      </c>
      <c r="V53" s="17">
        <v>453468.19299999997</v>
      </c>
      <c r="W53" s="17">
        <v>453468.19299999997</v>
      </c>
      <c r="X53" s="17">
        <v>453468.19299999997</v>
      </c>
      <c r="Y53" s="17">
        <v>453468.19299999997</v>
      </c>
      <c r="Z53" s="17">
        <v>453468.19299999997</v>
      </c>
      <c r="AA53" s="17">
        <v>453468.19299999997</v>
      </c>
      <c r="AB53" s="17">
        <v>453468.19300000003</v>
      </c>
      <c r="AC53" s="9">
        <v>453468.19257009</v>
      </c>
    </row>
    <row r="54" spans="1:29" s="7" customFormat="1" x14ac:dyDescent="0.2">
      <c r="A54" s="20" t="s">
        <v>38</v>
      </c>
      <c r="B54" s="17">
        <v>0</v>
      </c>
      <c r="C54" s="17">
        <v>12.200000000000001</v>
      </c>
      <c r="D54" s="17">
        <v>99.4</v>
      </c>
      <c r="E54" s="17">
        <v>160.5</v>
      </c>
      <c r="F54" s="17">
        <v>239.9</v>
      </c>
      <c r="G54" s="17">
        <v>285.39999999999998</v>
      </c>
      <c r="H54" s="17">
        <v>159602.9</v>
      </c>
      <c r="I54" s="17">
        <v>159896.80000000002</v>
      </c>
      <c r="J54" s="17">
        <v>163392.59999999998</v>
      </c>
      <c r="K54" s="17">
        <v>164062.09999999998</v>
      </c>
      <c r="L54" s="17">
        <v>164843.01300000001</v>
      </c>
      <c r="M54" s="17">
        <v>166254.39999999999</v>
      </c>
      <c r="N54" s="17">
        <v>166292.97600000002</v>
      </c>
      <c r="O54" s="17">
        <v>166741.24299999999</v>
      </c>
      <c r="P54" s="17">
        <v>166995.16499999998</v>
      </c>
      <c r="Q54" s="17">
        <v>167022.609</v>
      </c>
      <c r="R54" s="17">
        <v>167621.11600000001</v>
      </c>
      <c r="S54" s="17">
        <v>167729.807</v>
      </c>
      <c r="T54" s="17">
        <v>167729.80899999998</v>
      </c>
      <c r="U54" s="17">
        <v>167858.26199999999</v>
      </c>
      <c r="V54" s="17">
        <v>169147.682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9">
        <v>0</v>
      </c>
    </row>
    <row r="55" spans="1:29" s="7" customFormat="1" x14ac:dyDescent="0.2">
      <c r="A55" s="20" t="s">
        <v>39</v>
      </c>
      <c r="B55" s="17">
        <v>130303.79999999999</v>
      </c>
      <c r="C55" s="17">
        <v>159488.1</v>
      </c>
      <c r="D55" s="17">
        <v>191234.3</v>
      </c>
      <c r="E55" s="17">
        <v>222255.2</v>
      </c>
      <c r="F55" s="17">
        <v>254816</v>
      </c>
      <c r="G55" s="17">
        <v>320853.09999999998</v>
      </c>
      <c r="H55" s="17">
        <v>279057.39999999997</v>
      </c>
      <c r="I55" s="17">
        <v>696202.4</v>
      </c>
      <c r="J55" s="17">
        <v>831636.70000000007</v>
      </c>
      <c r="K55" s="17">
        <v>874174.60000000009</v>
      </c>
      <c r="L55" s="17">
        <v>868955.90100000007</v>
      </c>
      <c r="M55" s="17">
        <v>827829.3</v>
      </c>
      <c r="N55" s="17">
        <v>877991.8</v>
      </c>
      <c r="O55" s="17">
        <v>875210.19700000004</v>
      </c>
      <c r="P55" s="17">
        <v>974875.75</v>
      </c>
      <c r="Q55" s="17">
        <v>953096.61200000008</v>
      </c>
      <c r="R55" s="17">
        <v>1012288.738</v>
      </c>
      <c r="S55" s="17">
        <v>1019098.265</v>
      </c>
      <c r="T55" s="17">
        <v>1135207.1869999999</v>
      </c>
      <c r="U55" s="17">
        <v>1196304.463</v>
      </c>
      <c r="V55" s="17">
        <v>1322666.7070000002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9">
        <v>0</v>
      </c>
    </row>
    <row r="56" spans="1:29" s="7" customFormat="1" x14ac:dyDescent="0.2">
      <c r="A56" s="20" t="s">
        <v>40</v>
      </c>
      <c r="B56" s="17">
        <v>748195.6</v>
      </c>
      <c r="C56" s="17">
        <v>2002949.9000000001</v>
      </c>
      <c r="D56" s="17">
        <v>2145830.5</v>
      </c>
      <c r="E56" s="17">
        <v>4999919.3999999994</v>
      </c>
      <c r="F56" s="17">
        <v>7029277.6000000006</v>
      </c>
      <c r="G56" s="17">
        <v>10088216</v>
      </c>
      <c r="H56" s="17">
        <v>12619682</v>
      </c>
      <c r="I56" s="17">
        <v>13689347.5</v>
      </c>
      <c r="J56" s="17">
        <v>19103155.5</v>
      </c>
      <c r="K56" s="17">
        <v>19054913.400000002</v>
      </c>
      <c r="L56" s="17">
        <v>14111796.200999999</v>
      </c>
      <c r="M56" s="17">
        <v>12679054.414000001</v>
      </c>
      <c r="N56" s="17">
        <v>12022535.781000001</v>
      </c>
      <c r="O56" s="17">
        <v>7797680.0149999997</v>
      </c>
      <c r="P56" s="17">
        <v>13622633.489</v>
      </c>
      <c r="Q56" s="17">
        <v>9098661.4360000007</v>
      </c>
      <c r="R56" s="17">
        <v>6084818.0359999994</v>
      </c>
      <c r="S56" s="17">
        <v>7357774.6500000004</v>
      </c>
      <c r="T56" s="17">
        <v>1758804.3740000001</v>
      </c>
      <c r="U56" s="17">
        <v>7927970.676</v>
      </c>
      <c r="V56" s="17">
        <v>29223315.594999999</v>
      </c>
      <c r="W56" s="17">
        <v>63032466.109999999</v>
      </c>
      <c r="X56" s="17">
        <v>56199034.840000004</v>
      </c>
      <c r="Y56" s="17">
        <v>56523154.614</v>
      </c>
      <c r="Z56" s="17">
        <v>67445954.079999998</v>
      </c>
      <c r="AA56" s="17">
        <v>69314812.096000001</v>
      </c>
      <c r="AB56" s="17">
        <v>77853826.259000003</v>
      </c>
      <c r="AC56" s="9">
        <v>108397829.30353101</v>
      </c>
    </row>
    <row r="57" spans="1:29" s="7" customFormat="1" x14ac:dyDescent="0.2">
      <c r="A57" s="20" t="s">
        <v>41</v>
      </c>
      <c r="B57" s="17">
        <v>0</v>
      </c>
      <c r="C57" s="17">
        <v>0</v>
      </c>
      <c r="D57" s="17">
        <v>4234.6000000000004</v>
      </c>
      <c r="E57" s="17">
        <v>6731.5</v>
      </c>
      <c r="F57" s="17">
        <v>9326.2999999999993</v>
      </c>
      <c r="G57" s="17">
        <v>15757.9</v>
      </c>
      <c r="H57" s="17">
        <v>21404.5</v>
      </c>
      <c r="I57" s="17">
        <v>29260.6</v>
      </c>
      <c r="J57" s="17">
        <v>36722</v>
      </c>
      <c r="K57" s="17">
        <v>45013.1</v>
      </c>
      <c r="L57" s="17">
        <v>58661.16</v>
      </c>
      <c r="M57" s="17">
        <v>88827.234000000011</v>
      </c>
      <c r="N57" s="17">
        <v>91033.849000000002</v>
      </c>
      <c r="O57" s="17">
        <v>94731.457000000009</v>
      </c>
      <c r="P57" s="17">
        <v>102704.39600000001</v>
      </c>
      <c r="Q57" s="17">
        <v>132696.83900000001</v>
      </c>
      <c r="R57" s="17">
        <v>135852.93300000002</v>
      </c>
      <c r="S57" s="17">
        <v>137395.81999999998</v>
      </c>
      <c r="T57" s="17">
        <v>142974.26999999999</v>
      </c>
      <c r="U57" s="17">
        <v>149716.85199999998</v>
      </c>
      <c r="V57" s="17">
        <v>155789.22700000001</v>
      </c>
      <c r="W57" s="17">
        <v>168518.552</v>
      </c>
      <c r="X57" s="17">
        <v>177113.99299999999</v>
      </c>
      <c r="Y57" s="17">
        <v>241033.83199999999</v>
      </c>
      <c r="Z57" s="17">
        <v>282542.87900000002</v>
      </c>
      <c r="AA57" s="17">
        <v>313487.36100000003</v>
      </c>
      <c r="AB57" s="17">
        <v>328753.53700000001</v>
      </c>
      <c r="AC57" s="9">
        <v>334167.47687920002</v>
      </c>
    </row>
    <row r="58" spans="1:29" s="7" customFormat="1" x14ac:dyDescent="0.2">
      <c r="A58" s="20" t="s">
        <v>42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67074.089000000007</v>
      </c>
      <c r="X58" s="17">
        <v>67074.089000000007</v>
      </c>
      <c r="Y58" s="17">
        <v>67074.089000000007</v>
      </c>
      <c r="Z58" s="17">
        <v>67074.089000000007</v>
      </c>
      <c r="AA58" s="17">
        <v>67074.089000000007</v>
      </c>
      <c r="AB58" s="17">
        <v>67074.089000000007</v>
      </c>
      <c r="AC58" s="9">
        <v>67074.08881909</v>
      </c>
    </row>
    <row r="59" spans="1:29" x14ac:dyDescent="0.2">
      <c r="A59" s="19" t="s">
        <v>43</v>
      </c>
      <c r="B59" s="8">
        <f>+SUM(B60:B62)</f>
        <v>0</v>
      </c>
      <c r="C59" s="8">
        <f t="shared" ref="C59:AB59" si="11">+SUM(C60:C62)</f>
        <v>0</v>
      </c>
      <c r="D59" s="8">
        <f t="shared" si="11"/>
        <v>0</v>
      </c>
      <c r="E59" s="8">
        <f t="shared" si="11"/>
        <v>0</v>
      </c>
      <c r="F59" s="8">
        <f t="shared" si="11"/>
        <v>0</v>
      </c>
      <c r="G59" s="8">
        <f t="shared" si="11"/>
        <v>0</v>
      </c>
      <c r="H59" s="8">
        <f t="shared" si="11"/>
        <v>0</v>
      </c>
      <c r="I59" s="8">
        <f t="shared" si="11"/>
        <v>0</v>
      </c>
      <c r="J59" s="8">
        <f t="shared" si="11"/>
        <v>0</v>
      </c>
      <c r="K59" s="8">
        <f t="shared" si="11"/>
        <v>0</v>
      </c>
      <c r="L59" s="8">
        <f t="shared" si="11"/>
        <v>0</v>
      </c>
      <c r="M59" s="8">
        <f t="shared" si="11"/>
        <v>0</v>
      </c>
      <c r="N59" s="8">
        <f t="shared" si="11"/>
        <v>0</v>
      </c>
      <c r="O59" s="8">
        <f t="shared" si="11"/>
        <v>0</v>
      </c>
      <c r="P59" s="8">
        <f t="shared" si="11"/>
        <v>0</v>
      </c>
      <c r="Q59" s="8">
        <f t="shared" si="11"/>
        <v>0</v>
      </c>
      <c r="R59" s="8">
        <f t="shared" si="11"/>
        <v>0</v>
      </c>
      <c r="S59" s="8">
        <f t="shared" si="11"/>
        <v>0</v>
      </c>
      <c r="T59" s="8">
        <f t="shared" si="11"/>
        <v>0</v>
      </c>
      <c r="U59" s="8">
        <f t="shared" si="11"/>
        <v>0</v>
      </c>
      <c r="V59" s="8">
        <f t="shared" si="11"/>
        <v>0</v>
      </c>
      <c r="W59" s="8">
        <f t="shared" si="11"/>
        <v>-109416.76300000001</v>
      </c>
      <c r="X59" s="8">
        <f t="shared" si="11"/>
        <v>-397130.79800000001</v>
      </c>
      <c r="Y59" s="8">
        <f t="shared" si="11"/>
        <v>-584462.45400000003</v>
      </c>
      <c r="Z59" s="8">
        <f t="shared" si="11"/>
        <v>-223635.24</v>
      </c>
      <c r="AA59" s="8">
        <f t="shared" si="11"/>
        <v>-342729.67200000002</v>
      </c>
      <c r="AB59" s="8">
        <f t="shared" si="11"/>
        <v>879210.12399999995</v>
      </c>
      <c r="AC59" s="9">
        <f>+AC60+AC61+AC62</f>
        <v>-2087808.99702427</v>
      </c>
    </row>
    <row r="60" spans="1:29" x14ac:dyDescent="0.2">
      <c r="A60" s="20" t="s">
        <v>44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-109416.76300000001</v>
      </c>
      <c r="X60" s="12">
        <v>-397130.79800000001</v>
      </c>
      <c r="Y60" s="12">
        <v>-584462.45400000003</v>
      </c>
      <c r="Z60" s="12">
        <v>-514291.39600000001</v>
      </c>
      <c r="AA60" s="12">
        <v>-849285.87600000005</v>
      </c>
      <c r="AB60" s="12">
        <v>-843183.63</v>
      </c>
      <c r="AC60" s="9">
        <v>-844993.92197413999</v>
      </c>
    </row>
    <row r="61" spans="1:29" x14ac:dyDescent="0.2">
      <c r="A61" s="20" t="s">
        <v>45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1">
        <v>0</v>
      </c>
      <c r="X61" s="11">
        <v>0</v>
      </c>
      <c r="Y61" s="11">
        <v>0</v>
      </c>
      <c r="Z61" s="12">
        <v>290656.15600000002</v>
      </c>
      <c r="AA61" s="12">
        <v>506556.20400000003</v>
      </c>
      <c r="AB61" s="12">
        <v>1616106.027</v>
      </c>
      <c r="AC61" s="9">
        <v>-1252703.6248613701</v>
      </c>
    </row>
    <row r="62" spans="1:29" x14ac:dyDescent="0.2">
      <c r="A62" s="20" t="s">
        <v>46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106287.727</v>
      </c>
      <c r="AC62" s="9">
        <v>9888.5498112400001</v>
      </c>
    </row>
    <row r="63" spans="1:29" x14ac:dyDescent="0.2">
      <c r="A63" s="19" t="s">
        <v>47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-153495.663</v>
      </c>
      <c r="X63" s="8">
        <v>-153495.663</v>
      </c>
      <c r="Y63" s="8">
        <v>-122796.53</v>
      </c>
      <c r="Z63" s="8">
        <v>-122796.53</v>
      </c>
      <c r="AA63" s="8">
        <v>-92097.398000000001</v>
      </c>
      <c r="AB63" s="8">
        <v>-61398.264999999999</v>
      </c>
      <c r="AC63" s="9">
        <v>-30699.13258238</v>
      </c>
    </row>
    <row r="64" spans="1:29" x14ac:dyDescent="0.2">
      <c r="A64" s="19" t="s">
        <v>48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-511587.05600000004</v>
      </c>
      <c r="AA64" s="8">
        <v>-347273.78700000001</v>
      </c>
      <c r="AB64" s="8">
        <v>-242327.97200000001</v>
      </c>
      <c r="AC64" s="9">
        <v>-187907.60827365</v>
      </c>
    </row>
    <row r="65" spans="1:30" x14ac:dyDescent="0.2">
      <c r="A65" s="19" t="s">
        <v>49</v>
      </c>
      <c r="B65" s="8">
        <v>-57072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9">
        <v>0</v>
      </c>
    </row>
    <row r="66" spans="1:30" x14ac:dyDescent="0.2">
      <c r="A66" s="19" t="s">
        <v>50</v>
      </c>
      <c r="B66" s="8">
        <v>-54437.4</v>
      </c>
      <c r="C66" s="8">
        <v>294247.90000000002</v>
      </c>
      <c r="D66" s="8">
        <v>138142.20000000001</v>
      </c>
      <c r="E66" s="8">
        <v>63917.700000000004</v>
      </c>
      <c r="F66" s="8">
        <v>1496450.5999999999</v>
      </c>
      <c r="G66" s="8">
        <v>507794.10000000003</v>
      </c>
      <c r="H66" s="8">
        <v>1435914.6</v>
      </c>
      <c r="I66" s="8">
        <v>1223840.6000000001</v>
      </c>
      <c r="J66" s="8">
        <v>2071274</v>
      </c>
      <c r="K66" s="8">
        <v>1447355.5</v>
      </c>
      <c r="L66" s="8">
        <v>827846.91399999999</v>
      </c>
      <c r="M66" s="8">
        <v>325180.09999999998</v>
      </c>
      <c r="N66" s="8">
        <v>1623881.4890000001</v>
      </c>
      <c r="O66" s="8">
        <v>1985004.5869999998</v>
      </c>
      <c r="P66" s="8">
        <v>1321754.858</v>
      </c>
      <c r="Q66" s="8">
        <v>155384.96599999999</v>
      </c>
      <c r="R66" s="8">
        <v>-271545.30199999997</v>
      </c>
      <c r="S66" s="8">
        <v>-356060.80700000003</v>
      </c>
      <c r="T66" s="8">
        <v>-340522.27799999999</v>
      </c>
      <c r="U66" s="8">
        <v>-1708302.0420000001</v>
      </c>
      <c r="V66" s="8">
        <v>-1166203.7760000001</v>
      </c>
      <c r="W66" s="8">
        <v>-395043.06400000001</v>
      </c>
      <c r="X66" s="8">
        <v>501829.40500000003</v>
      </c>
      <c r="Y66" s="8">
        <v>804228.30700000003</v>
      </c>
      <c r="Z66" s="8">
        <v>2241384.7599999998</v>
      </c>
      <c r="AA66" s="8">
        <v>7148596.4800000004</v>
      </c>
      <c r="AB66" s="8">
        <v>7483135.5999999996</v>
      </c>
      <c r="AC66" s="9">
        <v>631772.0813167505</v>
      </c>
    </row>
    <row r="67" spans="1:30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9"/>
    </row>
    <row r="68" spans="1:30" s="16" customFormat="1" ht="17.25" thickBot="1" x14ac:dyDescent="0.3">
      <c r="A68" s="13" t="s">
        <v>51</v>
      </c>
      <c r="B68" s="14">
        <f t="shared" ref="B68:AC68" si="12">+B46+B47+B52+B59+B63+B64+B65+B66</f>
        <v>1233169.638</v>
      </c>
      <c r="C68" s="14">
        <f t="shared" si="12"/>
        <v>2922877.7379999999</v>
      </c>
      <c r="D68" s="14">
        <f t="shared" si="12"/>
        <v>3046395.8380000005</v>
      </c>
      <c r="E68" s="14">
        <f t="shared" si="12"/>
        <v>5895484.4380000001</v>
      </c>
      <c r="F68" s="14">
        <f t="shared" si="12"/>
        <v>9370725.2379999999</v>
      </c>
      <c r="G68" s="14">
        <f t="shared" si="12"/>
        <v>11759138.538000001</v>
      </c>
      <c r="H68" s="14">
        <f t="shared" si="12"/>
        <v>15327728.138</v>
      </c>
      <c r="I68" s="14">
        <f t="shared" si="12"/>
        <v>16585888.237999998</v>
      </c>
      <c r="J68" s="14">
        <f t="shared" si="12"/>
        <v>22983960.138</v>
      </c>
      <c r="K68" s="14">
        <f t="shared" si="12"/>
        <v>22944864.038000003</v>
      </c>
      <c r="L68" s="14">
        <f t="shared" si="12"/>
        <v>18022338.462000001</v>
      </c>
      <c r="M68" s="14">
        <f t="shared" si="12"/>
        <v>16421020.277999999</v>
      </c>
      <c r="N68" s="14">
        <f t="shared" si="12"/>
        <v>16645595.300000001</v>
      </c>
      <c r="O68" s="14">
        <f t="shared" si="12"/>
        <v>13217145.854</v>
      </c>
      <c r="P68" s="14">
        <f t="shared" si="12"/>
        <v>19048635.742999997</v>
      </c>
      <c r="Q68" s="14">
        <f t="shared" si="12"/>
        <v>13839687.905000001</v>
      </c>
      <c r="R68" s="14">
        <f t="shared" si="12"/>
        <v>10614089.836000001</v>
      </c>
      <c r="S68" s="14">
        <f t="shared" si="12"/>
        <v>11537903.860000001</v>
      </c>
      <c r="T68" s="14">
        <f t="shared" si="12"/>
        <v>5714520.2290000003</v>
      </c>
      <c r="U68" s="14">
        <f t="shared" si="12"/>
        <v>10475912.663000001</v>
      </c>
      <c r="V68" s="14">
        <f t="shared" si="12"/>
        <v>31930487.844999999</v>
      </c>
      <c r="W68" s="14">
        <f t="shared" si="12"/>
        <v>63076282.899000004</v>
      </c>
      <c r="X68" s="14">
        <f t="shared" si="12"/>
        <v>56860605.504000008</v>
      </c>
      <c r="Y68" s="14">
        <f t="shared" si="12"/>
        <v>57394411.495999992</v>
      </c>
      <c r="Z68" s="14">
        <f t="shared" si="12"/>
        <v>69645116.620000005</v>
      </c>
      <c r="AA68" s="14">
        <f t="shared" si="12"/>
        <v>76528048.806999996</v>
      </c>
      <c r="AB68" s="14">
        <f t="shared" si="12"/>
        <v>86774453.00999999</v>
      </c>
      <c r="AC68" s="14">
        <f t="shared" si="12"/>
        <v>108354634.96986994</v>
      </c>
      <c r="AD68" s="15"/>
    </row>
    <row r="69" spans="1:30" ht="15.75" hidden="1" thickTop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9"/>
    </row>
    <row r="70" spans="1:30" ht="15.75" thickTop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9"/>
    </row>
    <row r="71" spans="1:30" s="16" customFormat="1" ht="17.25" thickBot="1" x14ac:dyDescent="0.3">
      <c r="A71" s="13" t="s">
        <v>52</v>
      </c>
      <c r="B71" s="14">
        <f t="shared" ref="B71:AB71" si="13">+B38+B68</f>
        <v>9298138.7685609795</v>
      </c>
      <c r="C71" s="14">
        <f t="shared" si="13"/>
        <v>11088436.323722381</v>
      </c>
      <c r="D71" s="14">
        <f t="shared" si="13"/>
        <v>12798906.886307139</v>
      </c>
      <c r="E71" s="14">
        <f t="shared" si="13"/>
        <v>16161228.438000001</v>
      </c>
      <c r="F71" s="14">
        <f t="shared" si="13"/>
        <v>18117553.921854891</v>
      </c>
      <c r="G71" s="14">
        <f t="shared" si="13"/>
        <v>24529548.403873041</v>
      </c>
      <c r="H71" s="14">
        <f t="shared" si="13"/>
        <v>29149221.662718348</v>
      </c>
      <c r="I71" s="14">
        <f t="shared" si="13"/>
        <v>31874453.28548</v>
      </c>
      <c r="J71" s="14">
        <f t="shared" si="13"/>
        <v>40685448.720242396</v>
      </c>
      <c r="K71" s="14">
        <f t="shared" si="13"/>
        <v>43707685.479167208</v>
      </c>
      <c r="L71" s="14">
        <f t="shared" si="13"/>
        <v>41845981.133981898</v>
      </c>
      <c r="M71" s="14">
        <f t="shared" si="13"/>
        <v>46617666.391968504</v>
      </c>
      <c r="N71" s="14">
        <f t="shared" si="13"/>
        <v>49566174.506887302</v>
      </c>
      <c r="O71" s="14">
        <f t="shared" si="13"/>
        <v>54748945.153689206</v>
      </c>
      <c r="P71" s="14">
        <f t="shared" si="13"/>
        <v>62508340.378819793</v>
      </c>
      <c r="Q71" s="14">
        <f t="shared" si="13"/>
        <v>62384524.973210402</v>
      </c>
      <c r="R71" s="14">
        <f t="shared" si="13"/>
        <v>64799628.523915492</v>
      </c>
      <c r="S71" s="14">
        <f t="shared" si="13"/>
        <v>73825331.615254</v>
      </c>
      <c r="T71" s="14">
        <f t="shared" si="13"/>
        <v>75977922.336162105</v>
      </c>
      <c r="U71" s="14">
        <f t="shared" si="13"/>
        <v>100248457.45118281</v>
      </c>
      <c r="V71" s="14">
        <f t="shared" si="13"/>
        <v>134037099.955615</v>
      </c>
      <c r="W71" s="14">
        <f t="shared" si="13"/>
        <v>170266343.778</v>
      </c>
      <c r="X71" s="14">
        <f t="shared" si="13"/>
        <v>173689666.38300002</v>
      </c>
      <c r="Y71" s="14">
        <f t="shared" si="13"/>
        <v>174883834.07099998</v>
      </c>
      <c r="Z71" s="14">
        <f t="shared" si="13"/>
        <v>190903629.62</v>
      </c>
      <c r="AA71" s="14">
        <f t="shared" si="13"/>
        <v>215007200.80699998</v>
      </c>
      <c r="AB71" s="14">
        <f t="shared" si="13"/>
        <v>253603287.85099998</v>
      </c>
      <c r="AC71" s="14">
        <f>+AC68+AC38</f>
        <v>296619664.03553593</v>
      </c>
    </row>
    <row r="72" spans="1:30" ht="15.75" hidden="1" thickTop="1" x14ac:dyDescent="0.2">
      <c r="B72" s="21">
        <f t="shared" ref="B72:AA72" si="14">+B71-B17</f>
        <v>0.56856097839772701</v>
      </c>
      <c r="C72" s="21">
        <f t="shared" si="14"/>
        <v>2.3722382262349129E-2</v>
      </c>
      <c r="D72" s="21">
        <f t="shared" si="14"/>
        <v>-4.0841612964868546E-2</v>
      </c>
      <c r="E72" s="21">
        <f t="shared" si="14"/>
        <v>0.13800000213086605</v>
      </c>
      <c r="F72" s="21">
        <f t="shared" si="14"/>
        <v>0.4218548908829689</v>
      </c>
      <c r="G72" s="21">
        <f t="shared" si="14"/>
        <v>3.8730353116989136E-3</v>
      </c>
      <c r="H72" s="21">
        <f t="shared" si="14"/>
        <v>6.2718350440263748E-2</v>
      </c>
      <c r="I72" s="21">
        <f t="shared" si="14"/>
        <v>8.5479993373155594E-2</v>
      </c>
      <c r="J72" s="21">
        <f t="shared" si="14"/>
        <v>2.0242400467395782E-2</v>
      </c>
      <c r="K72" s="21">
        <f t="shared" si="14"/>
        <v>7.9167209565639496E-2</v>
      </c>
      <c r="L72" s="21">
        <f t="shared" si="14"/>
        <v>3.398190438747406E-2</v>
      </c>
      <c r="M72" s="21">
        <f t="shared" si="14"/>
        <v>9.1968514025211334E-2</v>
      </c>
      <c r="N72" s="21">
        <f t="shared" si="14"/>
        <v>6.8873018026351929E-3</v>
      </c>
      <c r="O72" s="21">
        <f t="shared" si="14"/>
        <v>5.3689204156398773E-2</v>
      </c>
      <c r="P72" s="21">
        <f t="shared" si="14"/>
        <v>-2.1180212497711182E-2</v>
      </c>
      <c r="Q72" s="21">
        <f t="shared" si="14"/>
        <v>-2.6789605617523193E-2</v>
      </c>
      <c r="R72" s="21">
        <f t="shared" si="14"/>
        <v>2.3915484547615051E-2</v>
      </c>
      <c r="S72" s="21">
        <f t="shared" si="14"/>
        <v>5.4415255784988403E-2</v>
      </c>
      <c r="T72" s="21">
        <f t="shared" si="14"/>
        <v>1.3162538409233093E-2</v>
      </c>
      <c r="U72" s="21">
        <f t="shared" si="14"/>
        <v>0.94273269176483154</v>
      </c>
      <c r="V72" s="21">
        <f t="shared" si="14"/>
        <v>1.1869907379150391E-2</v>
      </c>
      <c r="W72" s="21">
        <f t="shared" si="14"/>
        <v>-1.4599859714508057E-3</v>
      </c>
      <c r="X72" s="21">
        <f t="shared" si="14"/>
        <v>-6.9588422775268555E-5</v>
      </c>
      <c r="Y72" s="21">
        <f t="shared" si="14"/>
        <v>4.0897727012634277E-4</v>
      </c>
      <c r="Z72" s="21">
        <f t="shared" si="14"/>
        <v>-0.37999999523162842</v>
      </c>
      <c r="AA72" s="21">
        <f t="shared" si="14"/>
        <v>-0.19300001859664917</v>
      </c>
      <c r="AB72" s="21">
        <f>+AB71-AB17</f>
        <v>0</v>
      </c>
      <c r="AC72" s="9"/>
    </row>
    <row r="73" spans="1:30" ht="15.75" thickTop="1" x14ac:dyDescent="0.2"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C73" s="22"/>
    </row>
    <row r="74" spans="1:30" s="23" customFormat="1" ht="14.25" x14ac:dyDescent="0.2">
      <c r="A74" s="23" t="s">
        <v>53</v>
      </c>
      <c r="U74" s="24"/>
    </row>
    <row r="75" spans="1:30" s="23" customFormat="1" ht="12.75" x14ac:dyDescent="0.2">
      <c r="A75" s="23" t="s">
        <v>54</v>
      </c>
    </row>
    <row r="76" spans="1:30" s="23" customFormat="1" ht="12.75" x14ac:dyDescent="0.2">
      <c r="A76" s="23" t="s">
        <v>55</v>
      </c>
    </row>
    <row r="77" spans="1:30" s="23" customFormat="1" ht="12.75" x14ac:dyDescent="0.2">
      <c r="A77" s="23" t="s">
        <v>56</v>
      </c>
    </row>
    <row r="80" spans="1:30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</sheetData>
  <mergeCells count="87">
    <mergeCell ref="L4:L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Z4:Z5"/>
    <mergeCell ref="AA4:AA5"/>
    <mergeCell ref="AB4:AB5"/>
    <mergeCell ref="AC4:AC5"/>
    <mergeCell ref="X4:X5"/>
    <mergeCell ref="F20:F21"/>
    <mergeCell ref="G20:G21"/>
    <mergeCell ref="H20:H21"/>
    <mergeCell ref="I20:I21"/>
    <mergeCell ref="Y4:Y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20:A21"/>
    <mergeCell ref="B20:B21"/>
    <mergeCell ref="C20:C21"/>
    <mergeCell ref="D20:D21"/>
    <mergeCell ref="E20:E21"/>
    <mergeCell ref="J20:J21"/>
    <mergeCell ref="K20:K21"/>
    <mergeCell ref="L20:L21"/>
    <mergeCell ref="M20:M21"/>
    <mergeCell ref="N20:N21"/>
    <mergeCell ref="R43:R44"/>
    <mergeCell ref="S43:S44"/>
    <mergeCell ref="A43:A44"/>
    <mergeCell ref="B43:B44"/>
    <mergeCell ref="C43:C44"/>
    <mergeCell ref="D43:D44"/>
    <mergeCell ref="E43:E44"/>
    <mergeCell ref="F43:F44"/>
    <mergeCell ref="AB20:AB21"/>
    <mergeCell ref="AC20:AC21"/>
    <mergeCell ref="Z20:Z21"/>
    <mergeCell ref="AA20:AA21"/>
    <mergeCell ref="O20:O21"/>
    <mergeCell ref="V20:V21"/>
    <mergeCell ref="W20:W21"/>
    <mergeCell ref="X20:X21"/>
    <mergeCell ref="Y20:Y21"/>
    <mergeCell ref="P20:P21"/>
    <mergeCell ref="Q20:Q21"/>
    <mergeCell ref="R20:R21"/>
    <mergeCell ref="S20:S21"/>
    <mergeCell ref="T20:T21"/>
    <mergeCell ref="U20:U21"/>
    <mergeCell ref="Z43:Z44"/>
    <mergeCell ref="AA43:AA44"/>
    <mergeCell ref="AB43:AB44"/>
    <mergeCell ref="AC43:AC44"/>
    <mergeCell ref="G43:G44"/>
    <mergeCell ref="H43:H44"/>
    <mergeCell ref="I43:I44"/>
    <mergeCell ref="J43:J44"/>
    <mergeCell ref="K43:K44"/>
    <mergeCell ref="L43:L44"/>
    <mergeCell ref="X43:X44"/>
    <mergeCell ref="M43:M44"/>
    <mergeCell ref="N43:N44"/>
    <mergeCell ref="O43:O44"/>
    <mergeCell ref="P43:P44"/>
    <mergeCell ref="Q43:Q44"/>
    <mergeCell ref="T43:T44"/>
    <mergeCell ref="U43:U44"/>
    <mergeCell ref="V43:V44"/>
    <mergeCell ref="W43:W44"/>
    <mergeCell ref="Y43:Y44"/>
  </mergeCells>
  <conditionalFormatting sqref="A69:Z69 A40:AA40 A18:B18 A42:B42 A39:V39 AD42:XFD42 AD69:XFD69 AD39:XFD40 AD18:XFD18">
    <cfRule type="cellIs" dxfId="6" priority="13" operator="notEqual">
      <formula>0</formula>
    </cfRule>
  </conditionalFormatting>
  <conditionalFormatting sqref="AA69">
    <cfRule type="cellIs" dxfId="5" priority="12" operator="notEqual">
      <formula>0</formula>
    </cfRule>
  </conditionalFormatting>
  <conditionalFormatting sqref="AB40">
    <cfRule type="cellIs" dxfId="4" priority="11" operator="notEqual">
      <formula>0</formula>
    </cfRule>
  </conditionalFormatting>
  <conditionalFormatting sqref="AB69">
    <cfRule type="cellIs" dxfId="3" priority="10" operator="notEqual">
      <formula>0</formula>
    </cfRule>
  </conditionalFormatting>
  <conditionalFormatting sqref="C42:AB42">
    <cfRule type="cellIs" dxfId="2" priority="9" operator="notEqual">
      <formula>0</formula>
    </cfRule>
  </conditionalFormatting>
  <conditionalFormatting sqref="W39:AB39">
    <cfRule type="cellIs" dxfId="1" priority="8" operator="notEqual">
      <formula>0</formula>
    </cfRule>
  </conditionalFormatting>
  <conditionalFormatting sqref="C18:AC18">
    <cfRule type="cellIs" dxfId="0" priority="1" operator="notEqual">
      <formula>0</formula>
    </cfRule>
  </conditionalFormatting>
  <pageMargins left="0.7" right="0.7" top="0.75" bottom="0.75" header="0.3" footer="0.3"/>
  <pageSetup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Situación Finan homologado NIIF</vt:lpstr>
      <vt:lpstr>'Situación Finan homologado NIIF'!Área_de_impresión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Villabona Duarte Yaneth</dc:creator>
  <cp:lastModifiedBy>Duarte González Yadira Slendy</cp:lastModifiedBy>
  <dcterms:created xsi:type="dcterms:W3CDTF">2022-03-01T17:09:39Z</dcterms:created>
  <dcterms:modified xsi:type="dcterms:W3CDTF">2022-03-01T21:18:04Z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19ea3e-756e-4bda-bc20-41ab3d563339_Enabled">
    <vt:lpwstr>true</vt:lpwstr>
  </property>
  <property fmtid="{D5CDD505-2E9C-101B-9397-08002B2CF9AE}" pid="3" name="MSIP_Label_c419ea3e-756e-4bda-bc20-41ab3d563339_SetDate">
    <vt:lpwstr>2022-03-01T17:09:40Z</vt:lpwstr>
  </property>
  <property fmtid="{D5CDD505-2E9C-101B-9397-08002B2CF9AE}" pid="4" name="MSIP_Label_c419ea3e-756e-4bda-bc20-41ab3d563339_Method">
    <vt:lpwstr>Standard</vt:lpwstr>
  </property>
  <property fmtid="{D5CDD505-2E9C-101B-9397-08002B2CF9AE}" pid="5" name="MSIP_Label_c419ea3e-756e-4bda-bc20-41ab3d563339_Name">
    <vt:lpwstr>c419ea3e-756e-4bda-bc20-41ab3d563339</vt:lpwstr>
  </property>
  <property fmtid="{D5CDD505-2E9C-101B-9397-08002B2CF9AE}" pid="6" name="MSIP_Label_c419ea3e-756e-4bda-bc20-41ab3d563339_SiteId">
    <vt:lpwstr>2ff255e1-ae00-44bc-9787-fa8f8061bf68</vt:lpwstr>
  </property>
  <property fmtid="{D5CDD505-2E9C-101B-9397-08002B2CF9AE}" pid="7" name="MSIP_Label_c419ea3e-756e-4bda-bc20-41ab3d563339_ActionId">
    <vt:lpwstr>0b6108d6-7164-45a9-b37e-06a9a23988a8</vt:lpwstr>
  </property>
  <property fmtid="{D5CDD505-2E9C-101B-9397-08002B2CF9AE}" pid="8" name="MSIP_Label_c419ea3e-756e-4bda-bc20-41ab3d563339_ContentBits">
    <vt:lpwstr>0</vt:lpwstr>
  </property>
</Properties>
</file>